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drawings/drawing3.xml" ContentType="application/vnd.openxmlformats-officedocument.drawing+xml"/>
  <Override PartName="/xl/activeX/activeX34.xml" ContentType="application/vnd.ms-office.activeX+xml"/>
  <Override PartName="/xl/activeX/activeX34.bin" ContentType="application/vnd.ms-office.activeX"/>
  <Override PartName="/xl/drawings/drawing4.xml" ContentType="application/vnd.openxmlformats-officedocument.drawing+xml"/>
  <Override PartName="/xl/activeX/activeX35.xml" ContentType="application/vnd.ms-office.activeX+xml"/>
  <Override PartName="/xl/activeX/activeX35.bin" ContentType="application/vnd.ms-office.activeX"/>
  <Override PartName="/xl/drawings/drawing5.xml" ContentType="application/vnd.openxmlformats-officedocument.drawing+xml"/>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drawings/drawing7.xml" ContentType="application/vnd.openxmlformats-officedocument.drawing+xml"/>
  <Override PartName="/xl/activeX/activeX38.xml" ContentType="application/vnd.ms-office.activeX+xml"/>
  <Override PartName="/xl/activeX/activeX38.bin" ContentType="application/vnd.ms-office.activeX"/>
  <Override PartName="/xl/drawings/drawing8.xml" ContentType="application/vnd.openxmlformats-officedocument.drawing+xml"/>
  <Override PartName="/xl/activeX/activeX39.xml" ContentType="application/vnd.ms-office.activeX+xml"/>
  <Override PartName="/xl/activeX/activeX39.bin" ContentType="application/vnd.ms-office.activeX"/>
  <Override PartName="/xl/drawings/drawing9.xml" ContentType="application/vnd.openxmlformats-officedocument.drawing+xml"/>
  <Override PartName="/xl/activeX/activeX40.xml" ContentType="application/vnd.ms-office.activeX+xml"/>
  <Override PartName="/xl/activeX/activeX40.bin" ContentType="application/vnd.ms-office.activeX"/>
  <Override PartName="/xl/drawings/drawing10.xml" ContentType="application/vnd.openxmlformats-officedocument.drawing+xml"/>
  <Override PartName="/xl/activeX/activeX41.xml" ContentType="application/vnd.ms-office.activeX+xml"/>
  <Override PartName="/xl/activeX/activeX41.bin" ContentType="application/vnd.ms-office.activeX"/>
  <Override PartName="/xl/drawings/drawing11.xml" ContentType="application/vnd.openxmlformats-officedocument.drawing+xml"/>
  <Override PartName="/xl/activeX/activeX42.xml" ContentType="application/vnd.ms-office.activeX+xml"/>
  <Override PartName="/xl/activeX/activeX42.bin" ContentType="application/vnd.ms-office.activeX"/>
  <Override PartName="/xl/drawings/drawing12.xml" ContentType="application/vnd.openxmlformats-officedocument.drawing+xml"/>
  <Override PartName="/xl/activeX/activeX43.xml" ContentType="application/vnd.ms-office.activeX+xml"/>
  <Override PartName="/xl/activeX/activeX43.bin" ContentType="application/vnd.ms-office.activeX"/>
  <Override PartName="/xl/drawings/drawing13.xml" ContentType="application/vnd.openxmlformats-officedocument.drawing+xml"/>
  <Override PartName="/xl/activeX/activeX44.xml" ContentType="application/vnd.ms-office.activeX+xml"/>
  <Override PartName="/xl/activeX/activeX44.bin" ContentType="application/vnd.ms-office.activeX"/>
  <Override PartName="/xl/drawings/drawing14.xml" ContentType="application/vnd.openxmlformats-officedocument.drawing+xml"/>
  <Override PartName="/xl/activeX/activeX45.xml" ContentType="application/vnd.ms-office.activeX+xml"/>
  <Override PartName="/xl/activeX/activeX45.bin" ContentType="application/vnd.ms-office.activeX"/>
  <Override PartName="/xl/drawings/drawing15.xml" ContentType="application/vnd.openxmlformats-officedocument.drawing+xml"/>
  <Override PartName="/xl/activeX/activeX46.xml" ContentType="application/vnd.ms-office.activeX+xml"/>
  <Override PartName="/xl/activeX/activeX46.bin" ContentType="application/vnd.ms-office.activeX"/>
  <Override PartName="/xl/drawings/drawing16.xml" ContentType="application/vnd.openxmlformats-officedocument.drawing+xml"/>
  <Override PartName="/xl/activeX/activeX47.xml" ContentType="application/vnd.ms-office.activeX+xml"/>
  <Override PartName="/xl/activeX/activeX47.bin" ContentType="application/vnd.ms-office.activeX"/>
  <Override PartName="/xl/drawings/drawing17.xml" ContentType="application/vnd.openxmlformats-officedocument.drawing+xml"/>
  <Override PartName="/xl/activeX/activeX48.xml" ContentType="application/vnd.ms-office.activeX+xml"/>
  <Override PartName="/xl/activeX/activeX48.bin" ContentType="application/vnd.ms-office.activeX"/>
  <Override PartName="/xl/drawings/drawing18.xml" ContentType="application/vnd.openxmlformats-officedocument.drawing+xml"/>
  <Override PartName="/xl/activeX/activeX49.xml" ContentType="application/vnd.ms-office.activeX+xml"/>
  <Override PartName="/xl/activeX/activeX49.bin" ContentType="application/vnd.ms-office.activeX"/>
  <Override PartName="/xl/drawings/drawing19.xml" ContentType="application/vnd.openxmlformats-officedocument.drawing+xml"/>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mc:AlternateContent xmlns:mc="http://schemas.openxmlformats.org/markup-compatibility/2006">
    <mc:Choice Requires="x15">
      <x15ac:absPath xmlns:x15ac="http://schemas.microsoft.com/office/spreadsheetml/2010/11/ac" url="C:\Users\korisnik\Documents\"/>
    </mc:Choice>
  </mc:AlternateContent>
  <xr:revisionPtr revIDLastSave="0" documentId="8_{D9FB3953-81C0-436D-8945-D5B95F69544C}" xr6:coauthVersionLast="47" xr6:coauthVersionMax="47" xr10:uidLastSave="{00000000-0000-0000-0000-000000000000}"/>
  <bookViews>
    <workbookView xWindow="-120" yWindow="-120" windowWidth="29040" windowHeight="15840" tabRatio="802" activeTab="5" xr2:uid="{00000000-000D-0000-FFFF-FFFF00000000}"/>
  </bookViews>
  <sheets>
    <sheet name="Meni" sheetId="4" r:id="rId1"/>
    <sheet name="Obrazac1" sheetId="102" r:id="rId2"/>
    <sheet name="Obrazac2" sheetId="103" r:id="rId3"/>
    <sheet name="Obrazac3" sheetId="104" r:id="rId4"/>
    <sheet name="Obrazac4" sheetId="105" r:id="rId5"/>
    <sheet name="Obrazac5" sheetId="76" r:id="rId6"/>
    <sheet name="Obrazac6" sheetId="106" r:id="rId7"/>
    <sheet name="Obrazac7" sheetId="107" r:id="rId8"/>
    <sheet name="Obrazac8" sheetId="109" r:id="rId9"/>
    <sheet name="K9OOSO" sheetId="91" r:id="rId10"/>
    <sheet name="OZPR" sheetId="100" r:id="rId11"/>
    <sheet name="Transferi" sheetId="99" r:id="rId12"/>
    <sheet name="BO" sheetId="97" r:id="rId13"/>
    <sheet name="Krv1" sheetId="113" r:id="rId14"/>
    <sheet name="Krv2a" sheetId="114" r:id="rId15"/>
    <sheet name="Krv2b" sheetId="115" r:id="rId16"/>
    <sheet name="DP" sheetId="119" r:id="rId17"/>
    <sheet name="VP" sheetId="118" r:id="rId18"/>
    <sheet name="KontrolaF" sheetId="101" r:id="rId19"/>
    <sheet name="Kontrola" sheetId="108" r:id="rId20"/>
  </sheets>
  <externalReferences>
    <externalReference r:id="rId21"/>
    <externalReference r:id="rId22"/>
  </externalReferences>
  <definedNames>
    <definedName name="biop" localSheetId="16">Meni!$C$11</definedName>
    <definedName name="biop" localSheetId="13">Meni!$C$11</definedName>
    <definedName name="biop" localSheetId="14">Meni!$C$11</definedName>
    <definedName name="biop" localSheetId="15">Meni!$C$11</definedName>
    <definedName name="biop">Meni!$C$11</definedName>
    <definedName name="bip" localSheetId="16">Meni!$C$13</definedName>
    <definedName name="bip" localSheetId="13">Meni!$C$13</definedName>
    <definedName name="bip" localSheetId="14">Meni!$C$13</definedName>
    <definedName name="bip" localSheetId="15">Meni!$C$13</definedName>
    <definedName name="bip">Meni!$C$13</definedName>
    <definedName name="BrojPodr" localSheetId="16">Meni!$C$14</definedName>
    <definedName name="BrojPodr" localSheetId="13">Meni!$C$14</definedName>
    <definedName name="BrojPodr" localSheetId="14">Meni!$C$14</definedName>
    <definedName name="BrojPodr" localSheetId="15">Meni!$C$14</definedName>
    <definedName name="BrojPodr">Meni!$C$14</definedName>
    <definedName name="BrojPodracuna" localSheetId="12">Meni!$C$14</definedName>
    <definedName name="BrojPodracuna" localSheetId="16">Meni!$C$14</definedName>
    <definedName name="BrojPodracuna" localSheetId="19">Meni!$C$14</definedName>
    <definedName name="BrojPodracuna" localSheetId="13">Meni!$C$14</definedName>
    <definedName name="BrojPodracuna" localSheetId="14">Meni!$C$14</definedName>
    <definedName name="BrojPodracuna" localSheetId="15">Meni!$C$14</definedName>
    <definedName name="BrojPodracuna" localSheetId="1">Meni!$C$14</definedName>
    <definedName name="BrojPodracuna" localSheetId="2">Meni!$C$14</definedName>
    <definedName name="BrojPodracuna" localSheetId="3">Meni!$C$14</definedName>
    <definedName name="BrojPodracuna" localSheetId="4">Meni!$C$14</definedName>
    <definedName name="BrojPodracuna" localSheetId="6">Meni!$C$14</definedName>
    <definedName name="BrojPodracuna" localSheetId="7">Meni!$C$14</definedName>
    <definedName name="BrojPodracuna" localSheetId="10">Meni!$C$14</definedName>
    <definedName name="BrojPodracuna" localSheetId="11">Meni!$C$14</definedName>
    <definedName name="BrojPodracuna" localSheetId="17">Meni!$C$14</definedName>
    <definedName name="BrojPodracuna">Meni!$C$14</definedName>
    <definedName name="Datum">Meni!$C$7</definedName>
    <definedName name="Fili" localSheetId="16">Meni!$A$29</definedName>
    <definedName name="Fili" localSheetId="13">Meni!$A$29</definedName>
    <definedName name="Fili" localSheetId="14">Meni!$A$29</definedName>
    <definedName name="Fili" localSheetId="15">Meni!$A$29</definedName>
    <definedName name="Fili">Meni!$A$29</definedName>
    <definedName name="Filijala" localSheetId="12">Meni!$A$29</definedName>
    <definedName name="Filijala" localSheetId="16">Meni!$A$29</definedName>
    <definedName name="Filijala" localSheetId="9">Meni!$A$29</definedName>
    <definedName name="Filijala" localSheetId="19">Meni!$A$29</definedName>
    <definedName name="Filijala" localSheetId="13">Meni!$A$29</definedName>
    <definedName name="Filijala" localSheetId="14">Meni!$A$29</definedName>
    <definedName name="Filijala" localSheetId="15">Meni!$A$29</definedName>
    <definedName name="Filijala" localSheetId="1">[1]Meni!$A$29</definedName>
    <definedName name="Filijala" localSheetId="2">[1]Meni!$A$29</definedName>
    <definedName name="Filijala" localSheetId="3">[1]Meni!$A$29</definedName>
    <definedName name="Filijala" localSheetId="4">[1]Meni!$A$29</definedName>
    <definedName name="Filijala" localSheetId="6">[1]Meni!$A$29</definedName>
    <definedName name="Filijala" localSheetId="7">[1]Meni!$A$29</definedName>
    <definedName name="Filijala" localSheetId="8">Meni!$A$29</definedName>
    <definedName name="Filijala" localSheetId="10">Meni!$A$29</definedName>
    <definedName name="Filijala" localSheetId="11">Meni!$A$29</definedName>
    <definedName name="Filijala" localSheetId="17">Meni!$A$29</definedName>
    <definedName name="Filijala">Meni!$A$29</definedName>
    <definedName name="MatBroj" localSheetId="16">Meni!$C$12</definedName>
    <definedName name="MatBroj" localSheetId="13">Meni!$C$12</definedName>
    <definedName name="MatBroj" localSheetId="14">Meni!$C$12</definedName>
    <definedName name="MatBroj" localSheetId="15">Meni!$C$12</definedName>
    <definedName name="MatBroj">Meni!$C$12</definedName>
    <definedName name="MaticniBroj" localSheetId="12">Meni!$C$12</definedName>
    <definedName name="MaticniBroj" localSheetId="16">Meni!$C$12</definedName>
    <definedName name="MaticniBroj" localSheetId="19">[1]Meni!$C$12</definedName>
    <definedName name="MaticniBroj" localSheetId="13">Meni!$C$12</definedName>
    <definedName name="MaticniBroj" localSheetId="14">Meni!$C$12</definedName>
    <definedName name="MaticniBroj" localSheetId="15">Meni!$C$12</definedName>
    <definedName name="MaticniBroj" localSheetId="1">[1]Meni!$C$12</definedName>
    <definedName name="MaticniBroj" localSheetId="2">[1]Meni!$C$12</definedName>
    <definedName name="MaticniBroj" localSheetId="3">[1]Meni!$C$12</definedName>
    <definedName name="MaticniBroj" localSheetId="4">[1]Meni!$C$12</definedName>
    <definedName name="MaticniBroj" localSheetId="6">[1]Meni!$C$12</definedName>
    <definedName name="MaticniBroj" localSheetId="7">[1]Meni!$C$12</definedName>
    <definedName name="MaticniBroj" localSheetId="10">Meni!$C$12</definedName>
    <definedName name="MaticniBroj" localSheetId="11">Meni!$C$12</definedName>
    <definedName name="MaticniBroj" localSheetId="17">Meni!$C$12</definedName>
    <definedName name="MaticniBroj">Meni!$C$12</definedName>
    <definedName name="NazivKorisnika" localSheetId="12">Meni!$C$10</definedName>
    <definedName name="NazivKorisnika" localSheetId="16">Meni!$C$10</definedName>
    <definedName name="NazivKorisnika" localSheetId="19">[1]Meni!$C$10</definedName>
    <definedName name="NazivKorisnika" localSheetId="13">Meni!$C$10</definedName>
    <definedName name="NazivKorisnika" localSheetId="14">Meni!$C$10</definedName>
    <definedName name="NazivKorisnika" localSheetId="15">Meni!$C$10</definedName>
    <definedName name="NazivKorisnika" localSheetId="1">[1]Meni!$C$10</definedName>
    <definedName name="NazivKorisnika" localSheetId="2">[1]Meni!$C$10</definedName>
    <definedName name="NazivKorisnika" localSheetId="3">[1]Meni!$C$10</definedName>
    <definedName name="NazivKorisnika" localSheetId="4">[1]Meni!$C$10</definedName>
    <definedName name="NazivKorisnika" localSheetId="6">[1]Meni!$C$10</definedName>
    <definedName name="NazivKorisnika" localSheetId="7">[1]Meni!$C$10</definedName>
    <definedName name="NazivKorisnika" localSheetId="10">Meni!$C$10</definedName>
    <definedName name="NazivKorisnika" localSheetId="11">Meni!$C$10</definedName>
    <definedName name="NazivKorisnika" localSheetId="17">Meni!$C$10</definedName>
    <definedName name="NazivKorisnika">Meni!$C$10</definedName>
    <definedName name="NazKorisnika" localSheetId="16">Meni!$C$10</definedName>
    <definedName name="NazKorisnika" localSheetId="13">Meni!$C$10</definedName>
    <definedName name="NazKorisnika" localSheetId="14">Meni!$C$10</definedName>
    <definedName name="NazKorisnika" localSheetId="15">Meni!$C$10</definedName>
    <definedName name="NazKorisnika">Meni!$C$10</definedName>
    <definedName name="Odstupanje_1" localSheetId="18">KontrolaF!$G$22</definedName>
    <definedName name="Odstupanje2" localSheetId="18">KontrolaF!#REF!</definedName>
    <definedName name="PIB" localSheetId="12">Meni!$C$13</definedName>
    <definedName name="PIB" localSheetId="16">Meni!$C$13</definedName>
    <definedName name="PIB" localSheetId="19">[1]Meni!$C$13</definedName>
    <definedName name="PIB" localSheetId="13">Meni!$C$13</definedName>
    <definedName name="PIB" localSheetId="14">Meni!$C$13</definedName>
    <definedName name="PIB" localSheetId="15">Meni!$C$13</definedName>
    <definedName name="PIB" localSheetId="1">[1]Meni!$C$13</definedName>
    <definedName name="PIB" localSheetId="2">[1]Meni!$C$13</definedName>
    <definedName name="PIB" localSheetId="3">[1]Meni!$C$13</definedName>
    <definedName name="PIB" localSheetId="4">[1]Meni!$C$13</definedName>
    <definedName name="PIB" localSheetId="6">[1]Meni!$C$13</definedName>
    <definedName name="PIB" localSheetId="7">[1]Meni!$C$13</definedName>
    <definedName name="PIB" localSheetId="10">Meni!$C$13</definedName>
    <definedName name="PIB" localSheetId="11">Meni!$C$13</definedName>
    <definedName name="PIB" localSheetId="17">Meni!$C$13</definedName>
    <definedName name="PIB">Meni!$C$13</definedName>
    <definedName name="_xlnm.Print_Area" localSheetId="16">DP!$A$1:$F$51</definedName>
    <definedName name="_xlnm.Print_Area" localSheetId="9">K9OOSO!$A$1:$E$26</definedName>
    <definedName name="_xlnm.Print_Area" localSheetId="13">'Krv1'!$A$1:$I$29</definedName>
    <definedName name="_xlnm.Print_Area" localSheetId="14">Krv2a!$A$1:$D$373</definedName>
    <definedName name="_xlnm.Print_Area" localSheetId="15">Krv2b!$A$1:$D$287</definedName>
    <definedName name="_xlnm.Print_Area" localSheetId="1">Obrazac1!$A$1:$G$295</definedName>
    <definedName name="_xlnm.Print_Area" localSheetId="2">Obrazac2!$A$1:$E$388</definedName>
    <definedName name="_xlnm.Print_Area" localSheetId="3">Obrazac3!$A$1:$E$191</definedName>
    <definedName name="_xlnm.Print_Area" localSheetId="4">Obrazac4!$A$1:$E$468</definedName>
    <definedName name="_xlnm.Print_Area" localSheetId="5">Obrazac5!$A$1:$K$560</definedName>
    <definedName name="_xlnm.Print_Area" localSheetId="6">Obrazac6!$A$1:$F$49</definedName>
    <definedName name="_xlnm.Print_Area" localSheetId="7">Obrazac7!$A$1:$I$34</definedName>
    <definedName name="_xlnm.Print_Area" localSheetId="8">Obrazac8!$A$1:$E$48</definedName>
    <definedName name="_xlnm.Print_Area" localSheetId="10">OZPR!$A$1:$J$313</definedName>
    <definedName name="_xlnm.Print_Area" localSheetId="17">VP!$A$1:$J$302</definedName>
    <definedName name="_xlnm.Print_Titles" localSheetId="14">Krv2a!$11:$11</definedName>
    <definedName name="_xlnm.Print_Titles" localSheetId="15">Krv2b!$13:$16</definedName>
    <definedName name="_xlnm.Print_Titles" localSheetId="2">Obrazac2!$18:$20</definedName>
    <definedName name="_xlnm.Print_Titles" localSheetId="3">Obrazac3!$18:$20</definedName>
    <definedName name="_xlnm.Print_Titles" localSheetId="4">Obrazac4!$18:$20</definedName>
    <definedName name="_xlnm.Print_Titles" localSheetId="10">OZPR!$37:$40</definedName>
    <definedName name="_xlnm.Print_Titles" localSheetId="17">VP!$27:$30</definedName>
    <definedName name="Razlika">KontrolaF!$I$12</definedName>
    <definedName name="Sediste" localSheetId="12">Meni!$C$11</definedName>
    <definedName name="Sediste" localSheetId="16">Meni!$C$11</definedName>
    <definedName name="Sediste" localSheetId="19">[1]Meni!$C$11</definedName>
    <definedName name="Sediste" localSheetId="13">Meni!$C$11</definedName>
    <definedName name="Sediste" localSheetId="14">Meni!$C$11</definedName>
    <definedName name="Sediste" localSheetId="15">Meni!$C$11</definedName>
    <definedName name="Sediste" localSheetId="1">[1]Meni!$C$11</definedName>
    <definedName name="Sediste" localSheetId="2">[1]Meni!$C$11</definedName>
    <definedName name="Sediste" localSheetId="3">[1]Meni!$C$11</definedName>
    <definedName name="Sediste" localSheetId="4">[1]Meni!$C$11</definedName>
    <definedName name="Sediste" localSheetId="6">[1]Meni!$C$11</definedName>
    <definedName name="Sediste" localSheetId="7">[1]Meni!$C$11</definedName>
    <definedName name="Sediste" localSheetId="10">Meni!$C$11</definedName>
    <definedName name="Sediste" localSheetId="11">Meni!$C$11</definedName>
    <definedName name="Sediste" localSheetId="17">Meni!$C$11</definedName>
    <definedName name="Sediste">Meni!$C$11</definedName>
    <definedName name="SifraFilijale">Meni!$B$29</definedName>
    <definedName name="SifraZU">Meni!$E$29</definedName>
    <definedName name="ZbirK2">KontrolaF!$F$8</definedName>
    <definedName name="ZDU" localSheetId="16">Meni!$D$29</definedName>
    <definedName name="ZDU" localSheetId="13">Meni!$D$29</definedName>
    <definedName name="ZDU" localSheetId="14">Meni!$D$29</definedName>
    <definedName name="ZDU" localSheetId="15">Meni!$D$29</definedName>
    <definedName name="ZDU">Meni!$D$29</definedName>
    <definedName name="ZU" localSheetId="12">Meni!$D$29</definedName>
    <definedName name="ZU" localSheetId="16">Meni!$D$29</definedName>
    <definedName name="ZU" localSheetId="9">Meni!$D$29</definedName>
    <definedName name="ZU" localSheetId="19">[1]Meni!$D$29</definedName>
    <definedName name="ZU" localSheetId="13">Meni!$D$29</definedName>
    <definedName name="ZU" localSheetId="14">Meni!$D$29</definedName>
    <definedName name="ZU" localSheetId="15">Meni!$D$29</definedName>
    <definedName name="ZU" localSheetId="1">[1]Meni!$D$29</definedName>
    <definedName name="ZU" localSheetId="2">[1]Meni!$D$29</definedName>
    <definedName name="ZU" localSheetId="3">[1]Meni!$D$29</definedName>
    <definedName name="ZU" localSheetId="4">[1]Meni!$D$29</definedName>
    <definedName name="ZU" localSheetId="6">[1]Meni!$D$29</definedName>
    <definedName name="ZU" localSheetId="7">[1]Meni!$D$29</definedName>
    <definedName name="ZU" localSheetId="8">[2]Meni!$D$29</definedName>
    <definedName name="ZU" localSheetId="10">Meni!$D$29</definedName>
    <definedName name="ZU" localSheetId="11">Meni!$D$29</definedName>
    <definedName name="ZU" localSheetId="17">Meni!$D$29</definedName>
    <definedName name="ZU">Meni!$D$29</definedName>
    <definedName name="ZUuSast">Meni!$E$18</definedName>
  </definedNames>
  <calcPr calcId="181029"/>
</workbook>
</file>

<file path=xl/calcChain.xml><?xml version="1.0" encoding="utf-8"?>
<calcChain xmlns="http://schemas.openxmlformats.org/spreadsheetml/2006/main">
  <c r="F17" i="119" l="1"/>
  <c r="E17" i="119"/>
  <c r="D17" i="119"/>
  <c r="F19" i="119"/>
  <c r="E19" i="119"/>
  <c r="D19" i="119"/>
  <c r="F15" i="119"/>
  <c r="E15" i="119"/>
  <c r="D15" i="119"/>
  <c r="F12" i="119"/>
  <c r="E12" i="119"/>
  <c r="D12" i="119"/>
  <c r="A8" i="119"/>
  <c r="A7" i="119"/>
  <c r="F51" i="119" l="1"/>
  <c r="E51" i="119"/>
  <c r="D51" i="119"/>
  <c r="D39" i="106" l="1"/>
  <c r="H30" i="100" l="1"/>
  <c r="H29" i="100"/>
  <c r="H27" i="100"/>
  <c r="H25" i="100"/>
  <c r="I30" i="100"/>
  <c r="I29" i="100"/>
  <c r="I27" i="100"/>
  <c r="I25" i="100"/>
  <c r="D22" i="118"/>
  <c r="D293" i="118"/>
  <c r="J292" i="118"/>
  <c r="J272" i="118" s="1"/>
  <c r="I292" i="118"/>
  <c r="H292" i="118"/>
  <c r="G292" i="118"/>
  <c r="F292" i="118"/>
  <c r="E292" i="118"/>
  <c r="D291" i="118"/>
  <c r="D290" i="118"/>
  <c r="D289" i="118"/>
  <c r="D288" i="118"/>
  <c r="D287" i="118"/>
  <c r="D286" i="118"/>
  <c r="D285" i="118"/>
  <c r="D284" i="118"/>
  <c r="J283" i="118"/>
  <c r="I283" i="118"/>
  <c r="H283" i="118"/>
  <c r="G283" i="118"/>
  <c r="F283" i="118"/>
  <c r="E283" i="118"/>
  <c r="D282" i="118"/>
  <c r="D281" i="118"/>
  <c r="D280" i="118"/>
  <c r="D279" i="118"/>
  <c r="D278" i="118"/>
  <c r="D277" i="118"/>
  <c r="D276" i="118"/>
  <c r="D275" i="118"/>
  <c r="D274" i="118"/>
  <c r="J273" i="118"/>
  <c r="I273" i="118"/>
  <c r="H273" i="118"/>
  <c r="H272" i="118"/>
  <c r="G273" i="118"/>
  <c r="G272" i="118" s="1"/>
  <c r="F273" i="118"/>
  <c r="E273" i="118"/>
  <c r="D273" i="118" s="1"/>
  <c r="D271" i="118"/>
  <c r="J270" i="118"/>
  <c r="I270" i="118"/>
  <c r="H270" i="118"/>
  <c r="G270" i="118"/>
  <c r="F270" i="118"/>
  <c r="E270" i="118"/>
  <c r="D270" i="118" s="1"/>
  <c r="D269" i="118"/>
  <c r="J268" i="118"/>
  <c r="J247" i="118" s="1"/>
  <c r="J246" i="118" s="1"/>
  <c r="I268" i="118"/>
  <c r="H268" i="118"/>
  <c r="H247" i="118" s="1"/>
  <c r="H246" i="118" s="1"/>
  <c r="G268" i="118"/>
  <c r="D268" i="118" s="1"/>
  <c r="F268" i="118"/>
  <c r="E268" i="118"/>
  <c r="D267" i="118"/>
  <c r="J266" i="118"/>
  <c r="I266" i="118"/>
  <c r="H266" i="118"/>
  <c r="G266" i="118"/>
  <c r="F266" i="118"/>
  <c r="E266" i="118"/>
  <c r="D265" i="118"/>
  <c r="D264" i="118"/>
  <c r="D263" i="118"/>
  <c r="D262" i="118"/>
  <c r="D261" i="118"/>
  <c r="D260" i="118"/>
  <c r="D259" i="118"/>
  <c r="J258" i="118"/>
  <c r="I258" i="118"/>
  <c r="H258" i="118"/>
  <c r="G258" i="118"/>
  <c r="F258" i="118"/>
  <c r="E258" i="118"/>
  <c r="D257" i="118"/>
  <c r="D256" i="118"/>
  <c r="D255" i="118"/>
  <c r="D254" i="118"/>
  <c r="D253" i="118"/>
  <c r="D252" i="118"/>
  <c r="D251" i="118"/>
  <c r="D250" i="118"/>
  <c r="D249" i="118"/>
  <c r="J248" i="118"/>
  <c r="I248" i="118"/>
  <c r="H248" i="118"/>
  <c r="G248" i="118"/>
  <c r="F248" i="118"/>
  <c r="F247" i="118" s="1"/>
  <c r="E248" i="118"/>
  <c r="D245" i="118"/>
  <c r="J244" i="118"/>
  <c r="J243" i="118" s="1"/>
  <c r="I244" i="118"/>
  <c r="I243" i="118" s="1"/>
  <c r="H244" i="118"/>
  <c r="G244" i="118"/>
  <c r="G243" i="118"/>
  <c r="F244" i="118"/>
  <c r="F243" i="118" s="1"/>
  <c r="E244" i="118"/>
  <c r="E243" i="118" s="1"/>
  <c r="D242" i="118"/>
  <c r="D241" i="118"/>
  <c r="J240" i="118"/>
  <c r="I240" i="118"/>
  <c r="H240" i="118"/>
  <c r="G240" i="118"/>
  <c r="F240" i="118"/>
  <c r="E240" i="118"/>
  <c r="D239" i="118"/>
  <c r="J238" i="118"/>
  <c r="I238" i="118"/>
  <c r="H238" i="118"/>
  <c r="H235" i="118" s="1"/>
  <c r="G238" i="118"/>
  <c r="F238" i="118"/>
  <c r="F235" i="118" s="1"/>
  <c r="E238" i="118"/>
  <c r="D237" i="118"/>
  <c r="J236" i="118"/>
  <c r="I236" i="118"/>
  <c r="H236" i="118"/>
  <c r="G236" i="118"/>
  <c r="F236" i="118"/>
  <c r="E236" i="118"/>
  <c r="E235" i="118" s="1"/>
  <c r="D234" i="118"/>
  <c r="J233" i="118"/>
  <c r="D233" i="118" s="1"/>
  <c r="J232" i="118"/>
  <c r="I233" i="118"/>
  <c r="I232" i="118" s="1"/>
  <c r="D232" i="118" s="1"/>
  <c r="H233" i="118"/>
  <c r="H232" i="118"/>
  <c r="G233" i="118"/>
  <c r="G232" i="118"/>
  <c r="F233" i="118"/>
  <c r="F232" i="118"/>
  <c r="E233" i="118"/>
  <c r="E232" i="118"/>
  <c r="D231" i="118"/>
  <c r="J230" i="118"/>
  <c r="D230" i="118" s="1"/>
  <c r="I230" i="118"/>
  <c r="H230" i="118"/>
  <c r="G230" i="118"/>
  <c r="F230" i="118"/>
  <c r="E230" i="118"/>
  <c r="D229" i="118"/>
  <c r="D228" i="118"/>
  <c r="D227" i="118"/>
  <c r="J226" i="118"/>
  <c r="J223" i="118" s="1"/>
  <c r="I226" i="118"/>
  <c r="I223" i="118" s="1"/>
  <c r="H226" i="118"/>
  <c r="G226" i="118"/>
  <c r="F226" i="118"/>
  <c r="E226" i="118"/>
  <c r="D225" i="118"/>
  <c r="J224" i="118"/>
  <c r="I224" i="118"/>
  <c r="H224" i="118"/>
  <c r="G224" i="118"/>
  <c r="G223" i="118" s="1"/>
  <c r="F224" i="118"/>
  <c r="E224" i="118"/>
  <c r="E223" i="118" s="1"/>
  <c r="D222" i="118"/>
  <c r="J221" i="118"/>
  <c r="I221" i="118"/>
  <c r="H221" i="118"/>
  <c r="G221" i="118"/>
  <c r="F221" i="118"/>
  <c r="E221" i="118"/>
  <c r="D221" i="118" s="1"/>
  <c r="D220" i="118"/>
  <c r="J219" i="118"/>
  <c r="I219" i="118"/>
  <c r="H219" i="118"/>
  <c r="G219" i="118"/>
  <c r="F219" i="118"/>
  <c r="E219" i="118"/>
  <c r="D218" i="118"/>
  <c r="J217" i="118"/>
  <c r="I217" i="118"/>
  <c r="H217" i="118"/>
  <c r="G217" i="118"/>
  <c r="F217" i="118"/>
  <c r="E217" i="118"/>
  <c r="D216" i="118"/>
  <c r="D215" i="118"/>
  <c r="D214" i="118"/>
  <c r="D213" i="118"/>
  <c r="D212" i="118"/>
  <c r="D211" i="118"/>
  <c r="D210" i="118"/>
  <c r="D209" i="118"/>
  <c r="D208" i="118"/>
  <c r="J207" i="118"/>
  <c r="I207" i="118"/>
  <c r="H207" i="118"/>
  <c r="G207" i="118"/>
  <c r="G201" i="118" s="1"/>
  <c r="F207" i="118"/>
  <c r="F201" i="118" s="1"/>
  <c r="E207" i="118"/>
  <c r="D206" i="118"/>
  <c r="D205" i="118"/>
  <c r="D204" i="118"/>
  <c r="D203" i="118"/>
  <c r="J202" i="118"/>
  <c r="I202" i="118"/>
  <c r="H202" i="118"/>
  <c r="G202" i="118"/>
  <c r="F202" i="118"/>
  <c r="E202" i="118"/>
  <c r="D199" i="118"/>
  <c r="J198" i="118"/>
  <c r="I198" i="118"/>
  <c r="H198" i="118"/>
  <c r="G198" i="118"/>
  <c r="F198" i="118"/>
  <c r="E198" i="118"/>
  <c r="D197" i="118"/>
  <c r="J196" i="118"/>
  <c r="I196" i="118"/>
  <c r="H196" i="118"/>
  <c r="G196" i="118"/>
  <c r="F196" i="118"/>
  <c r="E196" i="118"/>
  <c r="D196" i="118" s="1"/>
  <c r="D195" i="118"/>
  <c r="D194" i="118"/>
  <c r="J193" i="118"/>
  <c r="I193" i="118"/>
  <c r="H193" i="118"/>
  <c r="G193" i="118"/>
  <c r="F193" i="118"/>
  <c r="E193" i="118"/>
  <c r="D192" i="118"/>
  <c r="J191" i="118"/>
  <c r="J183" i="118" s="1"/>
  <c r="I191" i="118"/>
  <c r="H191" i="118"/>
  <c r="G191" i="118"/>
  <c r="D191" i="118" s="1"/>
  <c r="F191" i="118"/>
  <c r="E191" i="118"/>
  <c r="D190" i="118"/>
  <c r="D189" i="118"/>
  <c r="D188" i="118"/>
  <c r="J187" i="118"/>
  <c r="I187" i="118"/>
  <c r="H187" i="118"/>
  <c r="H183" i="118" s="1"/>
  <c r="G187" i="118"/>
  <c r="D187" i="118"/>
  <c r="F187" i="118"/>
  <c r="E187" i="118"/>
  <c r="D186" i="118"/>
  <c r="D185" i="118"/>
  <c r="J184" i="118"/>
  <c r="I184" i="118"/>
  <c r="H184" i="118"/>
  <c r="G184" i="118"/>
  <c r="F184" i="118"/>
  <c r="F183" i="118" s="1"/>
  <c r="E184" i="118"/>
  <c r="E183" i="118" s="1"/>
  <c r="D182" i="118"/>
  <c r="D181" i="118"/>
  <c r="D180" i="118"/>
  <c r="D179" i="118"/>
  <c r="D178" i="118"/>
  <c r="D177" i="118"/>
  <c r="D176" i="118"/>
  <c r="D175" i="118"/>
  <c r="D174" i="118"/>
  <c r="J173" i="118"/>
  <c r="I173" i="118"/>
  <c r="I168" i="118" s="1"/>
  <c r="H173" i="118"/>
  <c r="G173" i="118"/>
  <c r="G168" i="118" s="1"/>
  <c r="F173" i="118"/>
  <c r="E173" i="118"/>
  <c r="D172" i="118"/>
  <c r="D171" i="118"/>
  <c r="D170" i="118"/>
  <c r="J169" i="118"/>
  <c r="I169" i="118"/>
  <c r="H169" i="118"/>
  <c r="G169" i="118"/>
  <c r="F169" i="118"/>
  <c r="F168" i="118" s="1"/>
  <c r="E169" i="118"/>
  <c r="E168" i="118" s="1"/>
  <c r="D167" i="118"/>
  <c r="D166" i="118"/>
  <c r="J165" i="118"/>
  <c r="I165" i="118"/>
  <c r="H165" i="118"/>
  <c r="G165" i="118"/>
  <c r="F165" i="118"/>
  <c r="E165" i="118"/>
  <c r="D164" i="118"/>
  <c r="D163" i="118"/>
  <c r="J162" i="118"/>
  <c r="I162" i="118"/>
  <c r="H162" i="118"/>
  <c r="G162" i="118"/>
  <c r="F162" i="118"/>
  <c r="E162" i="118"/>
  <c r="D161" i="118"/>
  <c r="D160" i="118"/>
  <c r="J159" i="118"/>
  <c r="I159" i="118"/>
  <c r="H159" i="118"/>
  <c r="G159" i="118"/>
  <c r="F159" i="118"/>
  <c r="E159" i="118"/>
  <c r="D159" i="118" s="1"/>
  <c r="D158" i="118"/>
  <c r="D157" i="118"/>
  <c r="J156" i="118"/>
  <c r="I156" i="118"/>
  <c r="H156" i="118"/>
  <c r="G156" i="118"/>
  <c r="F156" i="118"/>
  <c r="E156" i="118"/>
  <c r="D155" i="118"/>
  <c r="D154" i="118"/>
  <c r="J153" i="118"/>
  <c r="J152" i="118" s="1"/>
  <c r="I153" i="118"/>
  <c r="H153" i="118"/>
  <c r="G153" i="118"/>
  <c r="G152" i="118" s="1"/>
  <c r="F153" i="118"/>
  <c r="F152" i="118" s="1"/>
  <c r="E153" i="118"/>
  <c r="D151" i="118"/>
  <c r="D150" i="118"/>
  <c r="J149" i="118"/>
  <c r="I149" i="118"/>
  <c r="H149" i="118"/>
  <c r="G149" i="118"/>
  <c r="F149" i="118"/>
  <c r="E149" i="118"/>
  <c r="D149" i="118" s="1"/>
  <c r="D148" i="118"/>
  <c r="D147" i="118"/>
  <c r="J146" i="118"/>
  <c r="I146" i="118"/>
  <c r="H146" i="118"/>
  <c r="G146" i="118"/>
  <c r="F146" i="118"/>
  <c r="E146" i="118"/>
  <c r="D145" i="118"/>
  <c r="D144" i="118"/>
  <c r="J143" i="118"/>
  <c r="I143" i="118"/>
  <c r="I139" i="118" s="1"/>
  <c r="H143" i="118"/>
  <c r="H139" i="118" s="1"/>
  <c r="G143" i="118"/>
  <c r="F143" i="118"/>
  <c r="E143" i="118"/>
  <c r="D142" i="118"/>
  <c r="D141" i="118"/>
  <c r="J140" i="118"/>
  <c r="I140" i="118"/>
  <c r="H140" i="118"/>
  <c r="G140" i="118"/>
  <c r="G139" i="118" s="1"/>
  <c r="F140" i="118"/>
  <c r="E140" i="118"/>
  <c r="E139" i="118" s="1"/>
  <c r="D138" i="118"/>
  <c r="D137" i="118"/>
  <c r="D136" i="118"/>
  <c r="J135" i="118"/>
  <c r="I135" i="118"/>
  <c r="H135" i="118"/>
  <c r="G135" i="118"/>
  <c r="F135" i="118"/>
  <c r="E135" i="118"/>
  <c r="D134" i="118"/>
  <c r="J133" i="118"/>
  <c r="I133" i="118"/>
  <c r="H133" i="118"/>
  <c r="G133" i="118"/>
  <c r="F133" i="118"/>
  <c r="E133" i="118"/>
  <c r="D132" i="118"/>
  <c r="D131" i="118"/>
  <c r="D130" i="118"/>
  <c r="D129" i="118"/>
  <c r="D128" i="118"/>
  <c r="D127" i="118"/>
  <c r="J126" i="118"/>
  <c r="J115" i="118" s="1"/>
  <c r="I126" i="118"/>
  <c r="H126" i="118"/>
  <c r="H115" i="118" s="1"/>
  <c r="G126" i="118"/>
  <c r="D126" i="118" s="1"/>
  <c r="F126" i="118"/>
  <c r="E126" i="118"/>
  <c r="D125" i="118"/>
  <c r="D124" i="118"/>
  <c r="D123" i="118"/>
  <c r="D122" i="118"/>
  <c r="D121" i="118"/>
  <c r="D120" i="118"/>
  <c r="D119" i="118"/>
  <c r="D118" i="118"/>
  <c r="D117" i="118"/>
  <c r="J116" i="118"/>
  <c r="I116" i="118"/>
  <c r="H116" i="118"/>
  <c r="G116" i="118"/>
  <c r="F116" i="118"/>
  <c r="E116" i="118"/>
  <c r="D114" i="118"/>
  <c r="J113" i="118"/>
  <c r="I113" i="118"/>
  <c r="H113" i="118"/>
  <c r="H100" i="118" s="1"/>
  <c r="G113" i="118"/>
  <c r="D113" i="118" s="1"/>
  <c r="F113" i="118"/>
  <c r="E113" i="118"/>
  <c r="D112" i="118"/>
  <c r="D111" i="118"/>
  <c r="D110" i="118"/>
  <c r="J109" i="118"/>
  <c r="I109" i="118"/>
  <c r="H109" i="118"/>
  <c r="G109" i="118"/>
  <c r="F109" i="118"/>
  <c r="E109" i="118"/>
  <c r="D109" i="118" s="1"/>
  <c r="D108" i="118"/>
  <c r="J107" i="118"/>
  <c r="I107" i="118"/>
  <c r="H107" i="118"/>
  <c r="G107" i="118"/>
  <c r="F107" i="118"/>
  <c r="E107" i="118"/>
  <c r="D106" i="118"/>
  <c r="J105" i="118"/>
  <c r="J100" i="118" s="1"/>
  <c r="I105" i="118"/>
  <c r="H105" i="118"/>
  <c r="G105" i="118"/>
  <c r="F105" i="118"/>
  <c r="E105" i="118"/>
  <c r="D104" i="118"/>
  <c r="D103" i="118"/>
  <c r="D102" i="118"/>
  <c r="J101" i="118"/>
  <c r="I101" i="118"/>
  <c r="H101" i="118"/>
  <c r="G101" i="118"/>
  <c r="F101" i="118"/>
  <c r="F100" i="118" s="1"/>
  <c r="E101" i="118"/>
  <c r="D101" i="118" s="1"/>
  <c r="D99" i="118"/>
  <c r="D98" i="118"/>
  <c r="D97" i="118"/>
  <c r="D96" i="118"/>
  <c r="D95" i="118"/>
  <c r="D94" i="118"/>
  <c r="D93" i="118"/>
  <c r="D92" i="118"/>
  <c r="D91" i="118"/>
  <c r="J90" i="118"/>
  <c r="I90" i="118"/>
  <c r="H90" i="118"/>
  <c r="G90" i="118"/>
  <c r="F90" i="118"/>
  <c r="E90" i="118"/>
  <c r="D89" i="118"/>
  <c r="D88" i="118"/>
  <c r="J87" i="118"/>
  <c r="I87" i="118"/>
  <c r="H87" i="118"/>
  <c r="G87" i="118"/>
  <c r="F87" i="118"/>
  <c r="E87" i="118"/>
  <c r="D86" i="118"/>
  <c r="D85" i="118"/>
  <c r="D84" i="118"/>
  <c r="D83" i="118"/>
  <c r="D82" i="118"/>
  <c r="D81" i="118"/>
  <c r="D80" i="118"/>
  <c r="J79" i="118"/>
  <c r="I79" i="118"/>
  <c r="H79" i="118"/>
  <c r="G79" i="118"/>
  <c r="F79" i="118"/>
  <c r="E79" i="118"/>
  <c r="D78" i="118"/>
  <c r="D77" i="118"/>
  <c r="D76" i="118"/>
  <c r="D75" i="118"/>
  <c r="D74" i="118"/>
  <c r="D73" i="118"/>
  <c r="D72" i="118"/>
  <c r="D71" i="118"/>
  <c r="J70" i="118"/>
  <c r="I70" i="118"/>
  <c r="H70" i="118"/>
  <c r="G70" i="118"/>
  <c r="F70" i="118"/>
  <c r="D70" i="118" s="1"/>
  <c r="E70" i="118"/>
  <c r="D69" i="118"/>
  <c r="D68" i="118"/>
  <c r="D67" i="118"/>
  <c r="D66" i="118"/>
  <c r="D65" i="118"/>
  <c r="J64" i="118"/>
  <c r="I64" i="118"/>
  <c r="H64" i="118"/>
  <c r="G64" i="118"/>
  <c r="F64" i="118"/>
  <c r="E64" i="118"/>
  <c r="D64" i="118" s="1"/>
  <c r="D63" i="118"/>
  <c r="D62" i="118"/>
  <c r="D61" i="118"/>
  <c r="D60" i="118"/>
  <c r="D59" i="118"/>
  <c r="D58" i="118"/>
  <c r="D57" i="118"/>
  <c r="J56" i="118"/>
  <c r="I56" i="118"/>
  <c r="H56" i="118"/>
  <c r="G56" i="118"/>
  <c r="F56" i="118"/>
  <c r="E56" i="118"/>
  <c r="D54" i="118"/>
  <c r="J53" i="118"/>
  <c r="I53" i="118"/>
  <c r="H53" i="118"/>
  <c r="G53" i="118"/>
  <c r="F53" i="118"/>
  <c r="E53" i="118"/>
  <c r="D52" i="118"/>
  <c r="J51" i="118"/>
  <c r="I51" i="118"/>
  <c r="H51" i="118"/>
  <c r="D51" i="118" s="1"/>
  <c r="G51" i="118"/>
  <c r="F51" i="118"/>
  <c r="E51" i="118"/>
  <c r="D50" i="118"/>
  <c r="J49" i="118"/>
  <c r="I49" i="118"/>
  <c r="H49" i="118"/>
  <c r="G49" i="118"/>
  <c r="F49" i="118"/>
  <c r="E49" i="118"/>
  <c r="D48" i="118"/>
  <c r="J47" i="118"/>
  <c r="I47" i="118"/>
  <c r="H47" i="118"/>
  <c r="G47" i="118"/>
  <c r="F47" i="118"/>
  <c r="E47" i="118"/>
  <c r="D47" i="118" s="1"/>
  <c r="D46" i="118"/>
  <c r="D45" i="118"/>
  <c r="D44" i="118"/>
  <c r="D43" i="118"/>
  <c r="J42" i="118"/>
  <c r="I42" i="118"/>
  <c r="I33" i="118" s="1"/>
  <c r="H42" i="118"/>
  <c r="G42" i="118"/>
  <c r="F42" i="118"/>
  <c r="E42" i="118"/>
  <c r="D41" i="118"/>
  <c r="J40" i="118"/>
  <c r="I40" i="118"/>
  <c r="H40" i="118"/>
  <c r="G40" i="118"/>
  <c r="F40" i="118"/>
  <c r="E40" i="118"/>
  <c r="E33" i="118" s="1"/>
  <c r="D39" i="118"/>
  <c r="D38" i="118"/>
  <c r="D37" i="118"/>
  <c r="J36" i="118"/>
  <c r="I36" i="118"/>
  <c r="H36" i="118"/>
  <c r="G36" i="118"/>
  <c r="F36" i="118"/>
  <c r="E36" i="118"/>
  <c r="D35" i="118"/>
  <c r="J34" i="118"/>
  <c r="I34" i="118"/>
  <c r="H34" i="118"/>
  <c r="D34" i="118" s="1"/>
  <c r="G34" i="118"/>
  <c r="F34" i="118"/>
  <c r="E34" i="118"/>
  <c r="A8" i="118"/>
  <c r="A7" i="118"/>
  <c r="D278" i="115"/>
  <c r="D269" i="115"/>
  <c r="D259" i="115"/>
  <c r="D256" i="115"/>
  <c r="D254" i="115"/>
  <c r="D252" i="115"/>
  <c r="D244" i="115"/>
  <c r="D234" i="115"/>
  <c r="D230" i="115"/>
  <c r="D229" i="115" s="1"/>
  <c r="D226" i="115"/>
  <c r="D224" i="115"/>
  <c r="D222" i="115"/>
  <c r="D221" i="115" s="1"/>
  <c r="D219" i="115"/>
  <c r="D218" i="115"/>
  <c r="D216" i="115"/>
  <c r="D212" i="115"/>
  <c r="D210" i="115"/>
  <c r="D207" i="115"/>
  <c r="D205" i="115"/>
  <c r="D203" i="115"/>
  <c r="D193" i="115"/>
  <c r="D188" i="115"/>
  <c r="D184" i="115"/>
  <c r="D182" i="115"/>
  <c r="D179" i="115"/>
  <c r="D177" i="115"/>
  <c r="D173" i="115"/>
  <c r="D170" i="115"/>
  <c r="D159" i="115"/>
  <c r="D155" i="115"/>
  <c r="D151" i="115"/>
  <c r="D148" i="115"/>
  <c r="D145" i="115"/>
  <c r="D142" i="115"/>
  <c r="D139" i="115"/>
  <c r="D138" i="115" s="1"/>
  <c r="D135" i="115"/>
  <c r="D132" i="115"/>
  <c r="D129" i="115"/>
  <c r="D126" i="115"/>
  <c r="D125" i="115" s="1"/>
  <c r="D121" i="115"/>
  <c r="D119" i="115"/>
  <c r="D112" i="115"/>
  <c r="D102" i="115"/>
  <c r="D99" i="115"/>
  <c r="D95" i="115"/>
  <c r="D93" i="115"/>
  <c r="D91" i="115"/>
  <c r="D87" i="115"/>
  <c r="D76" i="115"/>
  <c r="D73" i="115"/>
  <c r="D65" i="115"/>
  <c r="D56" i="115"/>
  <c r="D41" i="115" s="1"/>
  <c r="D50" i="115"/>
  <c r="D42" i="115"/>
  <c r="D39" i="115"/>
  <c r="D37" i="115"/>
  <c r="D35" i="115"/>
  <c r="D33" i="115"/>
  <c r="D28" i="115"/>
  <c r="D26" i="115"/>
  <c r="D22" i="115"/>
  <c r="D20" i="115"/>
  <c r="A8" i="115"/>
  <c r="A7" i="115"/>
  <c r="D364" i="114"/>
  <c r="A8" i="114"/>
  <c r="A7" i="114"/>
  <c r="F20" i="101"/>
  <c r="F16" i="101"/>
  <c r="F18" i="101" s="1"/>
  <c r="F10" i="101"/>
  <c r="F4" i="101"/>
  <c r="B2" i="101"/>
  <c r="A2" i="101"/>
  <c r="H23" i="113"/>
  <c r="I23" i="113"/>
  <c r="A8" i="113"/>
  <c r="A7" i="113"/>
  <c r="H18" i="97"/>
  <c r="E18" i="97"/>
  <c r="H17" i="97"/>
  <c r="E17" i="97"/>
  <c r="H16" i="97"/>
  <c r="E16" i="97"/>
  <c r="H15" i="97"/>
  <c r="E15" i="97"/>
  <c r="H14" i="97"/>
  <c r="E14" i="97"/>
  <c r="E13" i="97" s="1"/>
  <c r="G13" i="97"/>
  <c r="F13" i="97"/>
  <c r="D13" i="97"/>
  <c r="C13" i="97"/>
  <c r="A8" i="97"/>
  <c r="A7" i="97"/>
  <c r="F13" i="99"/>
  <c r="A8" i="99"/>
  <c r="A7" i="99"/>
  <c r="D302" i="100"/>
  <c r="D293" i="100"/>
  <c r="D283" i="100"/>
  <c r="D280" i="100"/>
  <c r="D278" i="100"/>
  <c r="D276" i="100"/>
  <c r="D268" i="100"/>
  <c r="D258" i="100"/>
  <c r="D254" i="100"/>
  <c r="D253" i="100" s="1"/>
  <c r="D250" i="100"/>
  <c r="D248" i="100"/>
  <c r="D246" i="100"/>
  <c r="D245" i="100" s="1"/>
  <c r="D243" i="100"/>
  <c r="D242" i="100"/>
  <c r="D240" i="100"/>
  <c r="D233" i="100" s="1"/>
  <c r="D236" i="100"/>
  <c r="D234" i="100"/>
  <c r="D231" i="100"/>
  <c r="D229" i="100"/>
  <c r="D227" i="100"/>
  <c r="D217" i="100"/>
  <c r="D212" i="100"/>
  <c r="D208" i="100"/>
  <c r="D206" i="100"/>
  <c r="D203" i="100"/>
  <c r="D201" i="100"/>
  <c r="D193" i="100"/>
  <c r="D197" i="100"/>
  <c r="D194" i="100"/>
  <c r="D183" i="100"/>
  <c r="D179" i="100"/>
  <c r="D178" i="100" s="1"/>
  <c r="D175" i="100"/>
  <c r="D172" i="100"/>
  <c r="D169" i="100"/>
  <c r="D166" i="100"/>
  <c r="D163" i="100"/>
  <c r="D159" i="100"/>
  <c r="D156" i="100"/>
  <c r="D153" i="100"/>
  <c r="D149" i="100" s="1"/>
  <c r="D150" i="100"/>
  <c r="D145" i="100"/>
  <c r="D143" i="100"/>
  <c r="D136" i="100"/>
  <c r="D126" i="100"/>
  <c r="D123" i="100"/>
  <c r="D119" i="100"/>
  <c r="D117" i="100"/>
  <c r="D115" i="100"/>
  <c r="D111" i="100"/>
  <c r="D100" i="100"/>
  <c r="D97" i="100"/>
  <c r="D89" i="100"/>
  <c r="D80" i="100"/>
  <c r="D74" i="100"/>
  <c r="D66" i="100"/>
  <c r="D65" i="100" s="1"/>
  <c r="D63" i="100"/>
  <c r="D61" i="100"/>
  <c r="D59" i="100"/>
  <c r="D57" i="100"/>
  <c r="D52" i="100"/>
  <c r="D50" i="100"/>
  <c r="D46" i="100"/>
  <c r="D44" i="100"/>
  <c r="F31" i="100"/>
  <c r="J31" i="100" s="1"/>
  <c r="F6" i="101" s="1"/>
  <c r="E30" i="100"/>
  <c r="E29" i="100" s="1"/>
  <c r="D30" i="100"/>
  <c r="F28" i="100"/>
  <c r="J28" i="100" s="1"/>
  <c r="G27" i="100"/>
  <c r="E27" i="100"/>
  <c r="D27" i="100"/>
  <c r="D24" i="100" s="1"/>
  <c r="D23" i="100" s="1"/>
  <c r="D22" i="100" s="1"/>
  <c r="F26" i="100"/>
  <c r="J26" i="100" s="1"/>
  <c r="G25" i="100"/>
  <c r="G24" i="100" s="1"/>
  <c r="G23" i="100" s="1"/>
  <c r="G22" i="100" s="1"/>
  <c r="G32" i="100" s="1"/>
  <c r="E25" i="100"/>
  <c r="D25" i="100"/>
  <c r="A8" i="100"/>
  <c r="A7" i="100"/>
  <c r="E20" i="91"/>
  <c r="D20" i="91"/>
  <c r="E16" i="91"/>
  <c r="D16" i="91"/>
  <c r="E13" i="91"/>
  <c r="D13" i="91"/>
  <c r="A8" i="91"/>
  <c r="A7" i="91"/>
  <c r="E29" i="109"/>
  <c r="E20" i="109"/>
  <c r="A6" i="109"/>
  <c r="A5" i="109"/>
  <c r="F28" i="107"/>
  <c r="F27" i="107"/>
  <c r="G10" i="107"/>
  <c r="A6" i="107"/>
  <c r="A5" i="107"/>
  <c r="D41" i="106"/>
  <c r="D40" i="106"/>
  <c r="D38" i="106"/>
  <c r="F37" i="106"/>
  <c r="E37" i="106"/>
  <c r="D36" i="106"/>
  <c r="D35" i="106"/>
  <c r="D34" i="106"/>
  <c r="D33" i="106"/>
  <c r="D32" i="106"/>
  <c r="F31" i="106"/>
  <c r="E31" i="106"/>
  <c r="D30" i="106"/>
  <c r="D29" i="106"/>
  <c r="D28" i="106"/>
  <c r="D27" i="106"/>
  <c r="D26" i="106"/>
  <c r="D25" i="106"/>
  <c r="D24" i="106"/>
  <c r="D23" i="106"/>
  <c r="D22" i="106"/>
  <c r="D21" i="106"/>
  <c r="F20" i="106"/>
  <c r="E20" i="106"/>
  <c r="D19" i="106"/>
  <c r="D18" i="106"/>
  <c r="D17" i="106"/>
  <c r="D16" i="106"/>
  <c r="D15" i="106"/>
  <c r="D14" i="106"/>
  <c r="F13" i="106"/>
  <c r="E13" i="106"/>
  <c r="D12" i="106"/>
  <c r="D11" i="106"/>
  <c r="F10" i="106"/>
  <c r="E10" i="106"/>
  <c r="E42" i="106"/>
  <c r="A6" i="106"/>
  <c r="A5" i="106"/>
  <c r="E535" i="76"/>
  <c r="K534" i="76"/>
  <c r="J534" i="76"/>
  <c r="I534" i="76"/>
  <c r="H534" i="76"/>
  <c r="G534" i="76"/>
  <c r="F534" i="76"/>
  <c r="D534" i="76"/>
  <c r="E533" i="76"/>
  <c r="E532" i="76"/>
  <c r="E531" i="76"/>
  <c r="E530" i="76"/>
  <c r="E529" i="76"/>
  <c r="E528" i="76"/>
  <c r="E527" i="76"/>
  <c r="E526" i="76"/>
  <c r="K525" i="76"/>
  <c r="J525" i="76"/>
  <c r="I525" i="76"/>
  <c r="H525" i="76"/>
  <c r="G525" i="76"/>
  <c r="F525" i="76"/>
  <c r="F510" i="76" s="1"/>
  <c r="D525" i="76"/>
  <c r="D510" i="76" s="1"/>
  <c r="D480" i="76" s="1"/>
  <c r="D549" i="76" s="1"/>
  <c r="E524" i="76"/>
  <c r="E523" i="76"/>
  <c r="E522" i="76"/>
  <c r="E521" i="76"/>
  <c r="E520" i="76"/>
  <c r="E519" i="76"/>
  <c r="E518" i="76"/>
  <c r="E517" i="76"/>
  <c r="E512" i="76"/>
  <c r="K511" i="76"/>
  <c r="K510" i="76"/>
  <c r="J511" i="76"/>
  <c r="J510" i="76" s="1"/>
  <c r="I511" i="76"/>
  <c r="H511" i="76"/>
  <c r="G511" i="76"/>
  <c r="F511" i="76"/>
  <c r="D511" i="76"/>
  <c r="E509" i="76"/>
  <c r="K508" i="76"/>
  <c r="J508" i="76"/>
  <c r="I508" i="76"/>
  <c r="H508" i="76"/>
  <c r="G508" i="76"/>
  <c r="F508" i="76"/>
  <c r="E508" i="76" s="1"/>
  <c r="D508" i="76"/>
  <c r="E507" i="76"/>
  <c r="K506" i="76"/>
  <c r="J506" i="76"/>
  <c r="I506" i="76"/>
  <c r="H506" i="76"/>
  <c r="G506" i="76"/>
  <c r="F506" i="76"/>
  <c r="D506" i="76"/>
  <c r="E505" i="76"/>
  <c r="K504" i="76"/>
  <c r="J504" i="76"/>
  <c r="J481" i="76" s="1"/>
  <c r="J480" i="76" s="1"/>
  <c r="J549" i="76" s="1"/>
  <c r="I504" i="76"/>
  <c r="H504" i="76"/>
  <c r="G504" i="76"/>
  <c r="F504" i="76"/>
  <c r="D504" i="76"/>
  <c r="E503" i="76"/>
  <c r="E502" i="76"/>
  <c r="E501" i="76"/>
  <c r="E500" i="76"/>
  <c r="E499" i="76"/>
  <c r="E498" i="76"/>
  <c r="E497" i="76"/>
  <c r="K496" i="76"/>
  <c r="J496" i="76"/>
  <c r="I496" i="76"/>
  <c r="H496" i="76"/>
  <c r="G496" i="76"/>
  <c r="F496" i="76"/>
  <c r="D496" i="76"/>
  <c r="E495" i="76"/>
  <c r="E494" i="76"/>
  <c r="E493" i="76"/>
  <c r="E492" i="76"/>
  <c r="E491" i="76"/>
  <c r="E490" i="76"/>
  <c r="E485" i="76"/>
  <c r="E484" i="76"/>
  <c r="E483" i="76"/>
  <c r="K482" i="76"/>
  <c r="J482" i="76"/>
  <c r="I482" i="76"/>
  <c r="H482" i="76"/>
  <c r="G482" i="76"/>
  <c r="F482" i="76"/>
  <c r="F481" i="76" s="1"/>
  <c r="F480" i="76" s="1"/>
  <c r="F549" i="76" s="1"/>
  <c r="D482" i="76"/>
  <c r="D481" i="76" s="1"/>
  <c r="E479" i="76"/>
  <c r="K478" i="76"/>
  <c r="J478" i="76"/>
  <c r="I478" i="76"/>
  <c r="I477" i="76" s="1"/>
  <c r="H478" i="76"/>
  <c r="H477" i="76" s="1"/>
  <c r="G478" i="76"/>
  <c r="G477" i="76"/>
  <c r="F478" i="76"/>
  <c r="E478" i="76" s="1"/>
  <c r="D478" i="76"/>
  <c r="D477" i="76" s="1"/>
  <c r="K477" i="76"/>
  <c r="J477" i="76"/>
  <c r="E476" i="76"/>
  <c r="E475" i="76"/>
  <c r="K474" i="76"/>
  <c r="J474" i="76"/>
  <c r="I474" i="76"/>
  <c r="H474" i="76"/>
  <c r="G474" i="76"/>
  <c r="F474" i="76"/>
  <c r="D474" i="76"/>
  <c r="D469" i="76" s="1"/>
  <c r="E473" i="76"/>
  <c r="K472" i="76"/>
  <c r="J472" i="76"/>
  <c r="I472" i="76"/>
  <c r="H472" i="76"/>
  <c r="G472" i="76"/>
  <c r="F472" i="76"/>
  <c r="D472" i="76"/>
  <c r="E471" i="76"/>
  <c r="K470" i="76"/>
  <c r="J470" i="76"/>
  <c r="I470" i="76"/>
  <c r="H470" i="76"/>
  <c r="H469" i="76" s="1"/>
  <c r="G470" i="76"/>
  <c r="F470" i="76"/>
  <c r="D470" i="76"/>
  <c r="E468" i="76"/>
  <c r="K467" i="76"/>
  <c r="K466" i="76" s="1"/>
  <c r="J467" i="76"/>
  <c r="I467" i="76"/>
  <c r="I466" i="76" s="1"/>
  <c r="H467" i="76"/>
  <c r="H466" i="76" s="1"/>
  <c r="G467" i="76"/>
  <c r="G466" i="76" s="1"/>
  <c r="F467" i="76"/>
  <c r="D467" i="76"/>
  <c r="D466" i="76" s="1"/>
  <c r="J466" i="76"/>
  <c r="E465" i="76"/>
  <c r="K464" i="76"/>
  <c r="J464" i="76"/>
  <c r="I464" i="76"/>
  <c r="H464" i="76"/>
  <c r="G464" i="76"/>
  <c r="G453" i="76" s="1"/>
  <c r="F464" i="76"/>
  <c r="D464" i="76"/>
  <c r="E463" i="76"/>
  <c r="E462" i="76"/>
  <c r="E457" i="76"/>
  <c r="K456" i="76"/>
  <c r="J456" i="76"/>
  <c r="I456" i="76"/>
  <c r="H456" i="76"/>
  <c r="G456" i="76"/>
  <c r="F456" i="76"/>
  <c r="F453" i="76" s="1"/>
  <c r="D456" i="76"/>
  <c r="E455" i="76"/>
  <c r="K454" i="76"/>
  <c r="K453" i="76" s="1"/>
  <c r="J454" i="76"/>
  <c r="J453" i="76" s="1"/>
  <c r="I454" i="76"/>
  <c r="I453" i="76" s="1"/>
  <c r="H454" i="76"/>
  <c r="H453" i="76" s="1"/>
  <c r="G454" i="76"/>
  <c r="F454" i="76"/>
  <c r="D454" i="76"/>
  <c r="E452" i="76"/>
  <c r="K451" i="76"/>
  <c r="J451" i="76"/>
  <c r="I451" i="76"/>
  <c r="H451" i="76"/>
  <c r="G451" i="76"/>
  <c r="F451" i="76"/>
  <c r="D451" i="76"/>
  <c r="E450" i="76"/>
  <c r="K449" i="76"/>
  <c r="J449" i="76"/>
  <c r="I449" i="76"/>
  <c r="H449" i="76"/>
  <c r="G449" i="76"/>
  <c r="F449" i="76"/>
  <c r="E449" i="76" s="1"/>
  <c r="D449" i="76"/>
  <c r="E448" i="76"/>
  <c r="K447" i="76"/>
  <c r="J447" i="76"/>
  <c r="I447" i="76"/>
  <c r="H447" i="76"/>
  <c r="G447" i="76"/>
  <c r="F447" i="76"/>
  <c r="D447" i="76"/>
  <c r="E446" i="76"/>
  <c r="E445" i="76"/>
  <c r="E444" i="76"/>
  <c r="E443" i="76"/>
  <c r="E442" i="76"/>
  <c r="E441" i="76"/>
  <c r="E440" i="76"/>
  <c r="E439" i="76"/>
  <c r="E438" i="76"/>
  <c r="K437" i="76"/>
  <c r="J437" i="76"/>
  <c r="I437" i="76"/>
  <c r="H437" i="76"/>
  <c r="H431" i="76" s="1"/>
  <c r="G437" i="76"/>
  <c r="G431" i="76" s="1"/>
  <c r="F437" i="76"/>
  <c r="D437" i="76"/>
  <c r="E436" i="76"/>
  <c r="E435" i="76"/>
  <c r="E434" i="76"/>
  <c r="E433" i="76"/>
  <c r="K432" i="76"/>
  <c r="J432" i="76"/>
  <c r="I432" i="76"/>
  <c r="H432" i="76"/>
  <c r="G432" i="76"/>
  <c r="F432" i="76"/>
  <c r="F431" i="76" s="1"/>
  <c r="D432" i="76"/>
  <c r="E429" i="76"/>
  <c r="K428" i="76"/>
  <c r="J428" i="76"/>
  <c r="I428" i="76"/>
  <c r="H428" i="76"/>
  <c r="G428" i="76"/>
  <c r="F428" i="76"/>
  <c r="D428" i="76"/>
  <c r="E423" i="76"/>
  <c r="K422" i="76"/>
  <c r="J422" i="76"/>
  <c r="I422" i="76"/>
  <c r="H422" i="76"/>
  <c r="G422" i="76"/>
  <c r="F422" i="76"/>
  <c r="E422" i="76" s="1"/>
  <c r="D422" i="76"/>
  <c r="E421" i="76"/>
  <c r="E420" i="76"/>
  <c r="K419" i="76"/>
  <c r="J419" i="76"/>
  <c r="J409" i="76" s="1"/>
  <c r="I419" i="76"/>
  <c r="I409" i="76" s="1"/>
  <c r="H419" i="76"/>
  <c r="G419" i="76"/>
  <c r="F419" i="76"/>
  <c r="D419" i="76"/>
  <c r="E418" i="76"/>
  <c r="K417" i="76"/>
  <c r="J417" i="76"/>
  <c r="I417" i="76"/>
  <c r="H417" i="76"/>
  <c r="H409" i="76" s="1"/>
  <c r="G417" i="76"/>
  <c r="F417" i="76"/>
  <c r="D417" i="76"/>
  <c r="E416" i="76"/>
  <c r="E415" i="76"/>
  <c r="E414" i="76"/>
  <c r="K413" i="76"/>
  <c r="J413" i="76"/>
  <c r="I413" i="76"/>
  <c r="H413" i="76"/>
  <c r="G413" i="76"/>
  <c r="F413" i="76"/>
  <c r="D413" i="76"/>
  <c r="D409" i="76" s="1"/>
  <c r="E412" i="76"/>
  <c r="E411" i="76"/>
  <c r="K410" i="76"/>
  <c r="J410" i="76"/>
  <c r="I410" i="76"/>
  <c r="H410" i="76"/>
  <c r="G410" i="76"/>
  <c r="F410" i="76"/>
  <c r="D410" i="76"/>
  <c r="E408" i="76"/>
  <c r="E407" i="76"/>
  <c r="E406" i="76"/>
  <c r="E405" i="76"/>
  <c r="E404" i="76"/>
  <c r="E403" i="76"/>
  <c r="E402" i="76"/>
  <c r="E401" i="76"/>
  <c r="E400" i="76"/>
  <c r="K395" i="76"/>
  <c r="J395" i="76"/>
  <c r="I395" i="76"/>
  <c r="H395" i="76"/>
  <c r="G395" i="76"/>
  <c r="F395" i="76"/>
  <c r="E395" i="76" s="1"/>
  <c r="D395" i="76"/>
  <c r="E394" i="76"/>
  <c r="E393" i="76"/>
  <c r="E392" i="76"/>
  <c r="K391" i="76"/>
  <c r="J391" i="76"/>
  <c r="I391" i="76"/>
  <c r="I390" i="76"/>
  <c r="H391" i="76"/>
  <c r="G391" i="76"/>
  <c r="F391" i="76"/>
  <c r="D391" i="76"/>
  <c r="D390" i="76" s="1"/>
  <c r="E389" i="76"/>
  <c r="E388" i="76"/>
  <c r="K387" i="76"/>
  <c r="J387" i="76"/>
  <c r="I387" i="76"/>
  <c r="H387" i="76"/>
  <c r="G387" i="76"/>
  <c r="F387" i="76"/>
  <c r="D387" i="76"/>
  <c r="E386" i="76"/>
  <c r="E385" i="76"/>
  <c r="K384" i="76"/>
  <c r="J384" i="76"/>
  <c r="E384" i="76" s="1"/>
  <c r="I384" i="76"/>
  <c r="H384" i="76"/>
  <c r="G384" i="76"/>
  <c r="F384" i="76"/>
  <c r="D384" i="76"/>
  <c r="E383" i="76"/>
  <c r="E382" i="76"/>
  <c r="K381" i="76"/>
  <c r="J381" i="76"/>
  <c r="J370" i="76" s="1"/>
  <c r="I381" i="76"/>
  <c r="I370" i="76" s="1"/>
  <c r="H381" i="76"/>
  <c r="E381" i="76" s="1"/>
  <c r="G381" i="76"/>
  <c r="F381" i="76"/>
  <c r="D381" i="76"/>
  <c r="E380" i="76"/>
  <c r="E379" i="76"/>
  <c r="K378" i="76"/>
  <c r="J378" i="76"/>
  <c r="I378" i="76"/>
  <c r="H378" i="76"/>
  <c r="G378" i="76"/>
  <c r="F378" i="76"/>
  <c r="E378" i="76" s="1"/>
  <c r="D378" i="76"/>
  <c r="E377" i="76"/>
  <c r="E376" i="76"/>
  <c r="K375" i="76"/>
  <c r="J375" i="76"/>
  <c r="I375" i="76"/>
  <c r="H375" i="76"/>
  <c r="G375" i="76"/>
  <c r="F375" i="76"/>
  <c r="D375" i="76"/>
  <c r="E369" i="76"/>
  <c r="E368" i="76"/>
  <c r="K367" i="76"/>
  <c r="J367" i="76"/>
  <c r="I367" i="76"/>
  <c r="H367" i="76"/>
  <c r="G367" i="76"/>
  <c r="F367" i="76"/>
  <c r="D367" i="76"/>
  <c r="E366" i="76"/>
  <c r="E365" i="76"/>
  <c r="K364" i="76"/>
  <c r="K357" i="76" s="1"/>
  <c r="J364" i="76"/>
  <c r="I364" i="76"/>
  <c r="I357" i="76" s="1"/>
  <c r="H364" i="76"/>
  <c r="G364" i="76"/>
  <c r="F364" i="76"/>
  <c r="D364" i="76"/>
  <c r="E363" i="76"/>
  <c r="E362" i="76"/>
  <c r="K361" i="76"/>
  <c r="J361" i="76"/>
  <c r="I361" i="76"/>
  <c r="H361" i="76"/>
  <c r="G361" i="76"/>
  <c r="F361" i="76"/>
  <c r="D361" i="76"/>
  <c r="E360" i="76"/>
  <c r="E359" i="76"/>
  <c r="K358" i="76"/>
  <c r="J358" i="76"/>
  <c r="I358" i="76"/>
  <c r="H358" i="76"/>
  <c r="G358" i="76"/>
  <c r="F358" i="76"/>
  <c r="D358" i="76"/>
  <c r="E356" i="76"/>
  <c r="E355" i="76"/>
  <c r="E354" i="76"/>
  <c r="K353" i="76"/>
  <c r="J353" i="76"/>
  <c r="I353" i="76"/>
  <c r="H353" i="76"/>
  <c r="G353" i="76"/>
  <c r="E353" i="76"/>
  <c r="F353" i="76"/>
  <c r="D353" i="76"/>
  <c r="E352" i="76"/>
  <c r="K351" i="76"/>
  <c r="J351" i="76"/>
  <c r="I351" i="76"/>
  <c r="I329" i="76" s="1"/>
  <c r="H351" i="76"/>
  <c r="G351" i="76"/>
  <c r="F351" i="76"/>
  <c r="D351" i="76"/>
  <c r="E350" i="76"/>
  <c r="E349" i="76"/>
  <c r="E344" i="76"/>
  <c r="E343" i="76"/>
  <c r="E342" i="76"/>
  <c r="E341" i="76"/>
  <c r="K340" i="76"/>
  <c r="J340" i="76"/>
  <c r="I340" i="76"/>
  <c r="H340" i="76"/>
  <c r="G340" i="76"/>
  <c r="F340" i="76"/>
  <c r="D340" i="76"/>
  <c r="E339" i="76"/>
  <c r="E338" i="76"/>
  <c r="E337" i="76"/>
  <c r="E336" i="76"/>
  <c r="E335" i="76"/>
  <c r="E334" i="76"/>
  <c r="E333" i="76"/>
  <c r="E332" i="76"/>
  <c r="E331" i="76"/>
  <c r="K330" i="76"/>
  <c r="J330" i="76"/>
  <c r="I330" i="76"/>
  <c r="H330" i="76"/>
  <c r="G330" i="76"/>
  <c r="F330" i="76"/>
  <c r="D330" i="76"/>
  <c r="D329" i="76" s="1"/>
  <c r="E328" i="76"/>
  <c r="K327" i="76"/>
  <c r="J327" i="76"/>
  <c r="I327" i="76"/>
  <c r="H327" i="76"/>
  <c r="G327" i="76"/>
  <c r="F327" i="76"/>
  <c r="D327" i="76"/>
  <c r="E326" i="76"/>
  <c r="E325" i="76"/>
  <c r="E324" i="76"/>
  <c r="K323" i="76"/>
  <c r="J323" i="76"/>
  <c r="I323" i="76"/>
  <c r="H323" i="76"/>
  <c r="G323" i="76"/>
  <c r="F323" i="76"/>
  <c r="D323" i="76"/>
  <c r="E322" i="76"/>
  <c r="K321" i="76"/>
  <c r="J321" i="76"/>
  <c r="I321" i="76"/>
  <c r="I310" i="76" s="1"/>
  <c r="H321" i="76"/>
  <c r="G321" i="76"/>
  <c r="G310" i="76" s="1"/>
  <c r="F321" i="76"/>
  <c r="D321" i="76"/>
  <c r="E320" i="76"/>
  <c r="K319" i="76"/>
  <c r="J319" i="76"/>
  <c r="I319" i="76"/>
  <c r="H319" i="76"/>
  <c r="G319" i="76"/>
  <c r="F319" i="76"/>
  <c r="D319" i="76"/>
  <c r="E314" i="76"/>
  <c r="E313" i="76"/>
  <c r="E312" i="76"/>
  <c r="K311" i="76"/>
  <c r="J311" i="76"/>
  <c r="I311" i="76"/>
  <c r="H311" i="76"/>
  <c r="G311" i="76"/>
  <c r="F311" i="76"/>
  <c r="F310" i="76" s="1"/>
  <c r="D311" i="76"/>
  <c r="E309" i="76"/>
  <c r="E308" i="76"/>
  <c r="E307" i="76"/>
  <c r="E306" i="76"/>
  <c r="E305" i="76"/>
  <c r="E304" i="76"/>
  <c r="E303" i="76"/>
  <c r="E302" i="76"/>
  <c r="E301" i="76"/>
  <c r="K300" i="76"/>
  <c r="J300" i="76"/>
  <c r="I300" i="76"/>
  <c r="H300" i="76"/>
  <c r="G300" i="76"/>
  <c r="F300" i="76"/>
  <c r="D300" i="76"/>
  <c r="E299" i="76"/>
  <c r="E298" i="76"/>
  <c r="K297" i="76"/>
  <c r="J297" i="76"/>
  <c r="I297" i="76"/>
  <c r="H297" i="76"/>
  <c r="G297" i="76"/>
  <c r="F297" i="76"/>
  <c r="D297" i="76"/>
  <c r="E296" i="76"/>
  <c r="E295" i="76"/>
  <c r="E294" i="76"/>
  <c r="E293" i="76"/>
  <c r="E292" i="76"/>
  <c r="E291" i="76"/>
  <c r="E290" i="76"/>
  <c r="K289" i="76"/>
  <c r="J289" i="76"/>
  <c r="I289" i="76"/>
  <c r="H289" i="76"/>
  <c r="G289" i="76"/>
  <c r="F289" i="76"/>
  <c r="E289" i="76" s="1"/>
  <c r="D289" i="76"/>
  <c r="E288" i="76"/>
  <c r="E283" i="76"/>
  <c r="E282" i="76"/>
  <c r="E281" i="76"/>
  <c r="E280" i="76"/>
  <c r="E279" i="76"/>
  <c r="E278" i="76"/>
  <c r="E277" i="76"/>
  <c r="K276" i="76"/>
  <c r="J276" i="76"/>
  <c r="I276" i="76"/>
  <c r="H276" i="76"/>
  <c r="G276" i="76"/>
  <c r="F276" i="76"/>
  <c r="D276" i="76"/>
  <c r="E275" i="76"/>
  <c r="E274" i="76"/>
  <c r="E273" i="76"/>
  <c r="E272" i="76"/>
  <c r="E271" i="76"/>
  <c r="K270" i="76"/>
  <c r="J270" i="76"/>
  <c r="I270" i="76"/>
  <c r="H270" i="76"/>
  <c r="H261" i="76" s="1"/>
  <c r="G270" i="76"/>
  <c r="F270" i="76"/>
  <c r="D270" i="76"/>
  <c r="E269" i="76"/>
  <c r="E268" i="76"/>
  <c r="E267" i="76"/>
  <c r="E266" i="76"/>
  <c r="E265" i="76"/>
  <c r="E264" i="76"/>
  <c r="E263" i="76"/>
  <c r="K262" i="76"/>
  <c r="J262" i="76"/>
  <c r="I262" i="76"/>
  <c r="H262" i="76"/>
  <c r="G262" i="76"/>
  <c r="F262" i="76"/>
  <c r="D262" i="76"/>
  <c r="E260" i="76"/>
  <c r="K259" i="76"/>
  <c r="J259" i="76"/>
  <c r="I259" i="76"/>
  <c r="H259" i="76"/>
  <c r="G259" i="76"/>
  <c r="F259" i="76"/>
  <c r="E259" i="76" s="1"/>
  <c r="D259" i="76"/>
  <c r="E258" i="76"/>
  <c r="K257" i="76"/>
  <c r="J257" i="76"/>
  <c r="I257" i="76"/>
  <c r="H257" i="76"/>
  <c r="G257" i="76"/>
  <c r="F257" i="76"/>
  <c r="D257" i="76"/>
  <c r="E256" i="76"/>
  <c r="K255" i="76"/>
  <c r="J255" i="76"/>
  <c r="I255" i="76"/>
  <c r="H255" i="76"/>
  <c r="G255" i="76"/>
  <c r="F255" i="76"/>
  <c r="D255" i="76"/>
  <c r="E254" i="76"/>
  <c r="K253" i="76"/>
  <c r="J253" i="76"/>
  <c r="I253" i="76"/>
  <c r="H253" i="76"/>
  <c r="G253" i="76"/>
  <c r="F253" i="76"/>
  <c r="D253" i="76"/>
  <c r="E252" i="76"/>
  <c r="E247" i="76"/>
  <c r="E246" i="76"/>
  <c r="E245" i="76"/>
  <c r="K244" i="76"/>
  <c r="J244" i="76"/>
  <c r="I244" i="76"/>
  <c r="H244" i="76"/>
  <c r="G244" i="76"/>
  <c r="F244" i="76"/>
  <c r="D244" i="76"/>
  <c r="E243" i="76"/>
  <c r="K242" i="76"/>
  <c r="J242" i="76"/>
  <c r="I242" i="76"/>
  <c r="H242" i="76"/>
  <c r="G242" i="76"/>
  <c r="F242" i="76"/>
  <c r="D242" i="76"/>
  <c r="E241" i="76"/>
  <c r="E240" i="76"/>
  <c r="E239" i="76"/>
  <c r="K238" i="76"/>
  <c r="J238" i="76"/>
  <c r="I238" i="76"/>
  <c r="H238" i="76"/>
  <c r="G238" i="76"/>
  <c r="F238" i="76"/>
  <c r="D238" i="76"/>
  <c r="E237" i="76"/>
  <c r="K236" i="76"/>
  <c r="J236" i="76"/>
  <c r="I236" i="76"/>
  <c r="H236" i="76"/>
  <c r="H235" i="76" s="1"/>
  <c r="G236" i="76"/>
  <c r="G235" i="76" s="1"/>
  <c r="F236" i="76"/>
  <c r="D236" i="76"/>
  <c r="E223" i="76"/>
  <c r="E222" i="76"/>
  <c r="E221" i="76"/>
  <c r="E216" i="76"/>
  <c r="E215" i="76"/>
  <c r="E214" i="76"/>
  <c r="E213" i="76"/>
  <c r="E212" i="76"/>
  <c r="K211" i="76"/>
  <c r="K200" i="76" s="1"/>
  <c r="J211" i="76"/>
  <c r="I211" i="76"/>
  <c r="I200" i="76" s="1"/>
  <c r="H211" i="76"/>
  <c r="G211" i="76"/>
  <c r="F211" i="76"/>
  <c r="D211" i="76"/>
  <c r="E210" i="76"/>
  <c r="E209" i="76"/>
  <c r="E208" i="76"/>
  <c r="E207" i="76"/>
  <c r="E206" i="76"/>
  <c r="E205" i="76"/>
  <c r="E204" i="76"/>
  <c r="E203" i="76"/>
  <c r="E202" i="76"/>
  <c r="K201" i="76"/>
  <c r="J201" i="76"/>
  <c r="I201" i="76"/>
  <c r="H201" i="76"/>
  <c r="G201" i="76"/>
  <c r="G200" i="76"/>
  <c r="F201" i="76"/>
  <c r="D201" i="76"/>
  <c r="D200" i="76"/>
  <c r="E199" i="76"/>
  <c r="E194" i="76"/>
  <c r="E193" i="76"/>
  <c r="E192" i="76"/>
  <c r="E191" i="76"/>
  <c r="E190" i="76"/>
  <c r="E189" i="76"/>
  <c r="K188" i="76"/>
  <c r="J188" i="76"/>
  <c r="J177" i="76" s="1"/>
  <c r="I188" i="76"/>
  <c r="H188" i="76"/>
  <c r="H177" i="76" s="1"/>
  <c r="G188" i="76"/>
  <c r="G177" i="76" s="1"/>
  <c r="F188" i="76"/>
  <c r="D188" i="76"/>
  <c r="E187" i="76"/>
  <c r="E186" i="76"/>
  <c r="E185" i="76"/>
  <c r="E184" i="76"/>
  <c r="E183" i="76"/>
  <c r="E182" i="76"/>
  <c r="E181" i="76"/>
  <c r="E180" i="76"/>
  <c r="E179" i="76"/>
  <c r="K178" i="76"/>
  <c r="K177" i="76" s="1"/>
  <c r="K176" i="76" s="1"/>
  <c r="K548" i="76" s="1"/>
  <c r="J178" i="76"/>
  <c r="I178" i="76"/>
  <c r="I177" i="76" s="1"/>
  <c r="H178" i="76"/>
  <c r="G178" i="76"/>
  <c r="F178" i="76"/>
  <c r="D178" i="76"/>
  <c r="D177" i="76"/>
  <c r="D176" i="76" s="1"/>
  <c r="D548" i="76" s="1"/>
  <c r="E175" i="76"/>
  <c r="K174" i="76"/>
  <c r="E174" i="76" s="1"/>
  <c r="J174" i="76"/>
  <c r="I174" i="76"/>
  <c r="H174" i="76"/>
  <c r="G174" i="76"/>
  <c r="F174" i="76"/>
  <c r="D174" i="76"/>
  <c r="E173" i="76"/>
  <c r="K168" i="76"/>
  <c r="J168" i="76"/>
  <c r="I168" i="76"/>
  <c r="I165" i="76" s="1"/>
  <c r="H168" i="76"/>
  <c r="G168" i="76"/>
  <c r="G165" i="76" s="1"/>
  <c r="F168" i="76"/>
  <c r="D168" i="76"/>
  <c r="E167" i="76"/>
  <c r="K166" i="76"/>
  <c r="K165" i="76" s="1"/>
  <c r="J166" i="76"/>
  <c r="I166" i="76"/>
  <c r="H166" i="76"/>
  <c r="G166" i="76"/>
  <c r="F166" i="76"/>
  <c r="F165" i="76" s="1"/>
  <c r="D166" i="76"/>
  <c r="E164" i="76"/>
  <c r="K163" i="76"/>
  <c r="K162" i="76" s="1"/>
  <c r="J163" i="76"/>
  <c r="J162" i="76"/>
  <c r="I163" i="76"/>
  <c r="I162" i="76" s="1"/>
  <c r="H163" i="76"/>
  <c r="H162" i="76" s="1"/>
  <c r="G163" i="76"/>
  <c r="G162" i="76" s="1"/>
  <c r="F163" i="76"/>
  <c r="D163" i="76"/>
  <c r="D162" i="76"/>
  <c r="E161" i="76"/>
  <c r="K160" i="76"/>
  <c r="J160" i="76"/>
  <c r="I160" i="76"/>
  <c r="H160" i="76"/>
  <c r="G160" i="76"/>
  <c r="F160" i="76"/>
  <c r="D160" i="76"/>
  <c r="E159" i="76"/>
  <c r="K158" i="76"/>
  <c r="K155" i="76" s="1"/>
  <c r="J158" i="76"/>
  <c r="J155" i="76" s="1"/>
  <c r="I158" i="76"/>
  <c r="I155" i="76" s="1"/>
  <c r="H158" i="76"/>
  <c r="G158" i="76"/>
  <c r="F158" i="76"/>
  <c r="D158" i="76"/>
  <c r="E157" i="76"/>
  <c r="K156" i="76"/>
  <c r="J156" i="76"/>
  <c r="I156" i="76"/>
  <c r="H156" i="76"/>
  <c r="G156" i="76"/>
  <c r="G155" i="76" s="1"/>
  <c r="G147" i="76" s="1"/>
  <c r="F156" i="76"/>
  <c r="F155" i="76" s="1"/>
  <c r="D156" i="76"/>
  <c r="D155" i="76" s="1"/>
  <c r="E154" i="76"/>
  <c r="K153" i="76"/>
  <c r="J153" i="76"/>
  <c r="I153" i="76"/>
  <c r="H153" i="76"/>
  <c r="G153" i="76"/>
  <c r="F153" i="76"/>
  <c r="D153" i="76"/>
  <c r="E152" i="76"/>
  <c r="K151" i="76"/>
  <c r="J151" i="76"/>
  <c r="I151" i="76"/>
  <c r="I148" i="76" s="1"/>
  <c r="I147" i="76" s="1"/>
  <c r="H151" i="76"/>
  <c r="E151" i="76" s="1"/>
  <c r="G151" i="76"/>
  <c r="F151" i="76"/>
  <c r="D151" i="76"/>
  <c r="E150" i="76"/>
  <c r="K149" i="76"/>
  <c r="J149" i="76"/>
  <c r="I149" i="76"/>
  <c r="H149" i="76"/>
  <c r="G149" i="76"/>
  <c r="F149" i="76"/>
  <c r="D149" i="76"/>
  <c r="D148" i="76" s="1"/>
  <c r="E146" i="76"/>
  <c r="K141" i="76"/>
  <c r="K140" i="76" s="1"/>
  <c r="J141" i="76"/>
  <c r="J140" i="76" s="1"/>
  <c r="I141" i="76"/>
  <c r="I140" i="76"/>
  <c r="H141" i="76"/>
  <c r="G141" i="76"/>
  <c r="G140" i="76" s="1"/>
  <c r="F141" i="76"/>
  <c r="D141" i="76"/>
  <c r="D140" i="76"/>
  <c r="F140" i="76"/>
  <c r="E139" i="76"/>
  <c r="E138" i="76"/>
  <c r="K137" i="76"/>
  <c r="K136" i="76" s="1"/>
  <c r="J137" i="76"/>
  <c r="J136" i="76" s="1"/>
  <c r="I137" i="76"/>
  <c r="I136" i="76" s="1"/>
  <c r="H137" i="76"/>
  <c r="H136" i="76" s="1"/>
  <c r="G137" i="76"/>
  <c r="G136" i="76"/>
  <c r="F137" i="76"/>
  <c r="E137" i="76" s="1"/>
  <c r="D137" i="76"/>
  <c r="D136" i="76" s="1"/>
  <c r="E135" i="76"/>
  <c r="K134" i="76"/>
  <c r="J134" i="76"/>
  <c r="I134" i="76"/>
  <c r="H134" i="76"/>
  <c r="G134" i="76"/>
  <c r="F134" i="76"/>
  <c r="F131" i="76" s="1"/>
  <c r="D134" i="76"/>
  <c r="E133" i="76"/>
  <c r="K132" i="76"/>
  <c r="K131" i="76" s="1"/>
  <c r="J132" i="76"/>
  <c r="J131" i="76" s="1"/>
  <c r="I132" i="76"/>
  <c r="I131" i="76" s="1"/>
  <c r="H132" i="76"/>
  <c r="G132" i="76"/>
  <c r="G131" i="76" s="1"/>
  <c r="F132" i="76"/>
  <c r="D132" i="76"/>
  <c r="D131" i="76" s="1"/>
  <c r="E130" i="76"/>
  <c r="K129" i="76"/>
  <c r="J129" i="76"/>
  <c r="I129" i="76"/>
  <c r="H129" i="76"/>
  <c r="H102" i="76" s="1"/>
  <c r="G129" i="76"/>
  <c r="F129" i="76"/>
  <c r="F102" i="76" s="1"/>
  <c r="D129" i="76"/>
  <c r="E128" i="76"/>
  <c r="E127" i="76"/>
  <c r="K126" i="76"/>
  <c r="J126" i="76"/>
  <c r="I126" i="76"/>
  <c r="H126" i="76"/>
  <c r="G126" i="76"/>
  <c r="F126" i="76"/>
  <c r="D126" i="76"/>
  <c r="E125" i="76"/>
  <c r="E124" i="76"/>
  <c r="E123" i="76"/>
  <c r="E122" i="76"/>
  <c r="E121" i="76"/>
  <c r="E120" i="76"/>
  <c r="K115" i="76"/>
  <c r="J115" i="76"/>
  <c r="I115" i="76"/>
  <c r="H115" i="76"/>
  <c r="G115" i="76"/>
  <c r="F115" i="76"/>
  <c r="E115" i="76" s="1"/>
  <c r="D115" i="76"/>
  <c r="E114" i="76"/>
  <c r="E113" i="76"/>
  <c r="E112" i="76"/>
  <c r="E111" i="76"/>
  <c r="K110" i="76"/>
  <c r="J110" i="76"/>
  <c r="E110" i="76" s="1"/>
  <c r="I110" i="76"/>
  <c r="H110" i="76"/>
  <c r="G110" i="76"/>
  <c r="F110" i="76"/>
  <c r="D110" i="76"/>
  <c r="E109" i="76"/>
  <c r="E108" i="76"/>
  <c r="E107" i="76"/>
  <c r="E106" i="76"/>
  <c r="E105" i="76"/>
  <c r="E104" i="76"/>
  <c r="K103" i="76"/>
  <c r="J103" i="76"/>
  <c r="I103" i="76"/>
  <c r="H103" i="76"/>
  <c r="G103" i="76"/>
  <c r="F103" i="76"/>
  <c r="D103" i="76"/>
  <c r="D102" i="76" s="1"/>
  <c r="E101" i="76"/>
  <c r="E100" i="76"/>
  <c r="K99" i="76"/>
  <c r="J99" i="76"/>
  <c r="I99" i="76"/>
  <c r="H99" i="76"/>
  <c r="G99" i="76"/>
  <c r="F99" i="76"/>
  <c r="D99" i="76"/>
  <c r="E98" i="76"/>
  <c r="E97" i="76"/>
  <c r="E96" i="76"/>
  <c r="E95" i="76"/>
  <c r="K94" i="76"/>
  <c r="J94" i="76"/>
  <c r="I94" i="76"/>
  <c r="H94" i="76"/>
  <c r="G94" i="76"/>
  <c r="F94" i="76"/>
  <c r="D94" i="76"/>
  <c r="E93" i="76"/>
  <c r="E92" i="76"/>
  <c r="K91" i="76"/>
  <c r="K90" i="76" s="1"/>
  <c r="J91" i="76"/>
  <c r="J90" i="76" s="1"/>
  <c r="I91" i="76"/>
  <c r="I90" i="76" s="1"/>
  <c r="H91" i="76"/>
  <c r="H90" i="76" s="1"/>
  <c r="G91" i="76"/>
  <c r="G90" i="76" s="1"/>
  <c r="E90" i="76" s="1"/>
  <c r="F91" i="76"/>
  <c r="E91" i="76" s="1"/>
  <c r="D91" i="76"/>
  <c r="E85" i="76"/>
  <c r="E84" i="76"/>
  <c r="E83" i="76"/>
  <c r="K82" i="76"/>
  <c r="J82" i="76"/>
  <c r="I82" i="76"/>
  <c r="H82" i="76"/>
  <c r="G82" i="76"/>
  <c r="F82" i="76"/>
  <c r="D82" i="76"/>
  <c r="E81" i="76"/>
  <c r="E80" i="76"/>
  <c r="E79" i="76"/>
  <c r="E78" i="76"/>
  <c r="K77" i="76"/>
  <c r="J77" i="76"/>
  <c r="I77" i="76"/>
  <c r="H77" i="76"/>
  <c r="H76" i="76"/>
  <c r="G77" i="76"/>
  <c r="G76" i="76" s="1"/>
  <c r="F77" i="76"/>
  <c r="F76" i="76" s="1"/>
  <c r="D77" i="76"/>
  <c r="D76" i="76" s="1"/>
  <c r="E75" i="76"/>
  <c r="E74" i="76"/>
  <c r="E73" i="76"/>
  <c r="E72" i="76"/>
  <c r="E71" i="76"/>
  <c r="E70" i="76"/>
  <c r="K69" i="76"/>
  <c r="J69" i="76"/>
  <c r="I69" i="76"/>
  <c r="H69" i="76"/>
  <c r="E69" i="76" s="1"/>
  <c r="G69" i="76"/>
  <c r="F69" i="76"/>
  <c r="D69" i="76"/>
  <c r="E68" i="76"/>
  <c r="E67" i="76"/>
  <c r="E66" i="76"/>
  <c r="E65" i="76"/>
  <c r="E64" i="76"/>
  <c r="E63" i="76"/>
  <c r="K58" i="76"/>
  <c r="J58" i="76"/>
  <c r="I58" i="76"/>
  <c r="H58" i="76"/>
  <c r="G58" i="76"/>
  <c r="F58" i="76"/>
  <c r="E58" i="76" s="1"/>
  <c r="D58" i="76"/>
  <c r="E57" i="76"/>
  <c r="E56" i="76"/>
  <c r="K55" i="76"/>
  <c r="J55" i="76"/>
  <c r="I55" i="76"/>
  <c r="H55" i="76"/>
  <c r="G55" i="76"/>
  <c r="F55" i="76"/>
  <c r="E55" i="76" s="1"/>
  <c r="D55" i="76"/>
  <c r="E54" i="76"/>
  <c r="E53" i="76"/>
  <c r="E52" i="76"/>
  <c r="E51" i="76"/>
  <c r="E50" i="76"/>
  <c r="E49" i="76"/>
  <c r="K48" i="76"/>
  <c r="J48" i="76"/>
  <c r="I48" i="76"/>
  <c r="H48" i="76"/>
  <c r="G48" i="76"/>
  <c r="F48" i="76"/>
  <c r="D48" i="76"/>
  <c r="E47" i="76"/>
  <c r="E46" i="76"/>
  <c r="E45" i="76"/>
  <c r="E44" i="76"/>
  <c r="E43" i="76"/>
  <c r="K42" i="76"/>
  <c r="J42" i="76"/>
  <c r="I42" i="76"/>
  <c r="I24" i="76" s="1"/>
  <c r="H42" i="76"/>
  <c r="G42" i="76"/>
  <c r="F42" i="76"/>
  <c r="D42" i="76"/>
  <c r="E41" i="76"/>
  <c r="E40" i="76"/>
  <c r="E39" i="76"/>
  <c r="E38" i="76"/>
  <c r="E37" i="76"/>
  <c r="E36" i="76"/>
  <c r="K35" i="76"/>
  <c r="K24" i="76" s="1"/>
  <c r="J35" i="76"/>
  <c r="I35" i="76"/>
  <c r="H35" i="76"/>
  <c r="G35" i="76"/>
  <c r="E35" i="76" s="1"/>
  <c r="F35" i="76"/>
  <c r="D35" i="76"/>
  <c r="E34" i="76"/>
  <c r="K33" i="76"/>
  <c r="J33" i="76"/>
  <c r="I33" i="76"/>
  <c r="H33" i="76"/>
  <c r="G33" i="76"/>
  <c r="F33" i="76"/>
  <c r="D33" i="76"/>
  <c r="E32" i="76"/>
  <c r="E31" i="76"/>
  <c r="E26" i="76"/>
  <c r="K25" i="76"/>
  <c r="J25" i="76"/>
  <c r="I25" i="76"/>
  <c r="H25" i="76"/>
  <c r="G25" i="76"/>
  <c r="F25" i="76"/>
  <c r="F24" i="76" s="1"/>
  <c r="D25" i="76"/>
  <c r="D24" i="76" s="1"/>
  <c r="D10" i="76"/>
  <c r="A10" i="76"/>
  <c r="D9" i="76"/>
  <c r="A9" i="76"/>
  <c r="A8" i="76"/>
  <c r="E452" i="105"/>
  <c r="D452" i="105"/>
  <c r="E443" i="105"/>
  <c r="D443" i="105"/>
  <c r="E433" i="105"/>
  <c r="D433" i="105"/>
  <c r="D432" i="105" s="1"/>
  <c r="E430" i="105"/>
  <c r="D430" i="105"/>
  <c r="E428" i="105"/>
  <c r="D428" i="105"/>
  <c r="E426" i="105"/>
  <c r="D426" i="105"/>
  <c r="E418" i="105"/>
  <c r="D418" i="105"/>
  <c r="E408" i="105"/>
  <c r="D408" i="105"/>
  <c r="D407" i="105" s="1"/>
  <c r="D406" i="105" s="1"/>
  <c r="E404" i="105"/>
  <c r="E403" i="105" s="1"/>
  <c r="D404" i="105"/>
  <c r="D403" i="105" s="1"/>
  <c r="E400" i="105"/>
  <c r="E395" i="105" s="1"/>
  <c r="D400" i="105"/>
  <c r="E398" i="105"/>
  <c r="D398" i="105"/>
  <c r="D395" i="105"/>
  <c r="E396" i="105"/>
  <c r="D396" i="105"/>
  <c r="E393" i="105"/>
  <c r="E392" i="105"/>
  <c r="D393" i="105"/>
  <c r="D392" i="105" s="1"/>
  <c r="E390" i="105"/>
  <c r="E383" i="105" s="1"/>
  <c r="D390" i="105"/>
  <c r="D383" i="105" s="1"/>
  <c r="E386" i="105"/>
  <c r="D386" i="105"/>
  <c r="E384" i="105"/>
  <c r="D384" i="105"/>
  <c r="E381" i="105"/>
  <c r="D381" i="105"/>
  <c r="E379" i="105"/>
  <c r="D379" i="105"/>
  <c r="E377" i="105"/>
  <c r="D377" i="105"/>
  <c r="E367" i="105"/>
  <c r="D367" i="105"/>
  <c r="E362" i="105"/>
  <c r="D362" i="105"/>
  <c r="E358" i="105"/>
  <c r="D358" i="105"/>
  <c r="E356" i="105"/>
  <c r="D356" i="105"/>
  <c r="E353" i="105"/>
  <c r="D353" i="105"/>
  <c r="E351" i="105"/>
  <c r="D351" i="105"/>
  <c r="E347" i="105"/>
  <c r="D347" i="105"/>
  <c r="E344" i="105"/>
  <c r="D344" i="105"/>
  <c r="E333" i="105"/>
  <c r="D333" i="105"/>
  <c r="E329" i="105"/>
  <c r="E328" i="105" s="1"/>
  <c r="D329" i="105"/>
  <c r="D328" i="105" s="1"/>
  <c r="E325" i="105"/>
  <c r="D325" i="105"/>
  <c r="E322" i="105"/>
  <c r="D322" i="105"/>
  <c r="D312" i="105" s="1"/>
  <c r="E319" i="105"/>
  <c r="D319" i="105"/>
  <c r="E316" i="105"/>
  <c r="D316" i="105"/>
  <c r="E313" i="105"/>
  <c r="D313" i="105"/>
  <c r="E309" i="105"/>
  <c r="D309" i="105"/>
  <c r="E306" i="105"/>
  <c r="E299" i="105" s="1"/>
  <c r="D306" i="105"/>
  <c r="E303" i="105"/>
  <c r="D303" i="105"/>
  <c r="E300" i="105"/>
  <c r="D300" i="105"/>
  <c r="E295" i="105"/>
  <c r="D295" i="105"/>
  <c r="E293" i="105"/>
  <c r="D293" i="105"/>
  <c r="E286" i="105"/>
  <c r="D286" i="105"/>
  <c r="E276" i="105"/>
  <c r="D276" i="105"/>
  <c r="D275" i="105" s="1"/>
  <c r="E273" i="105"/>
  <c r="D273" i="105"/>
  <c r="E269" i="105"/>
  <c r="D269" i="105"/>
  <c r="E267" i="105"/>
  <c r="D267" i="105"/>
  <c r="E265" i="105"/>
  <c r="D265" i="105"/>
  <c r="E261" i="105"/>
  <c r="E260" i="105" s="1"/>
  <c r="D261" i="105"/>
  <c r="D260" i="105" s="1"/>
  <c r="E250" i="105"/>
  <c r="D250" i="105"/>
  <c r="E247" i="105"/>
  <c r="D247" i="105"/>
  <c r="E239" i="105"/>
  <c r="D239" i="105"/>
  <c r="E230" i="105"/>
  <c r="D230" i="105"/>
  <c r="E224" i="105"/>
  <c r="D224" i="105"/>
  <c r="E216" i="105"/>
  <c r="D216" i="105"/>
  <c r="E213" i="105"/>
  <c r="D213" i="105"/>
  <c r="E211" i="105"/>
  <c r="D211" i="105"/>
  <c r="E209" i="105"/>
  <c r="D209" i="105"/>
  <c r="E207" i="105"/>
  <c r="D207" i="105"/>
  <c r="E202" i="105"/>
  <c r="D202" i="105"/>
  <c r="E200" i="105"/>
  <c r="D200" i="105"/>
  <c r="E196" i="105"/>
  <c r="E193" i="105" s="1"/>
  <c r="D196" i="105"/>
  <c r="E194" i="105"/>
  <c r="D194" i="105"/>
  <c r="E182" i="105"/>
  <c r="D182" i="105"/>
  <c r="E172" i="105"/>
  <c r="E171" i="105" s="1"/>
  <c r="D172" i="105"/>
  <c r="D171" i="105" s="1"/>
  <c r="E163" i="105"/>
  <c r="D163" i="105"/>
  <c r="E153" i="105"/>
  <c r="E152" i="105" s="1"/>
  <c r="E151" i="105" s="1"/>
  <c r="D153" i="105"/>
  <c r="D152" i="105" s="1"/>
  <c r="D151" i="105" s="1"/>
  <c r="E149" i="105"/>
  <c r="D149" i="105"/>
  <c r="E147" i="105"/>
  <c r="D147" i="105"/>
  <c r="E145" i="105"/>
  <c r="D145" i="105"/>
  <c r="E142" i="105"/>
  <c r="E141" i="105" s="1"/>
  <c r="D142" i="105"/>
  <c r="D141" i="105" s="1"/>
  <c r="E139" i="105"/>
  <c r="D139" i="105"/>
  <c r="E137" i="105"/>
  <c r="E134" i="105"/>
  <c r="D137" i="105"/>
  <c r="D134" i="105" s="1"/>
  <c r="E135" i="105"/>
  <c r="D135" i="105"/>
  <c r="E132" i="105"/>
  <c r="D132" i="105"/>
  <c r="E130" i="105"/>
  <c r="D130" i="105"/>
  <c r="E128" i="105"/>
  <c r="E127" i="105" s="1"/>
  <c r="D128" i="105"/>
  <c r="D127" i="105" s="1"/>
  <c r="E124" i="105"/>
  <c r="E123" i="105"/>
  <c r="D124" i="105"/>
  <c r="D123" i="105" s="1"/>
  <c r="E120" i="105"/>
  <c r="E119" i="105" s="1"/>
  <c r="D120" i="105"/>
  <c r="D119" i="105" s="1"/>
  <c r="E117" i="105"/>
  <c r="D117" i="105"/>
  <c r="E115" i="105"/>
  <c r="D115" i="105"/>
  <c r="E112" i="105"/>
  <c r="D112" i="105"/>
  <c r="E109" i="105"/>
  <c r="D109" i="105"/>
  <c r="E102" i="105"/>
  <c r="D102" i="105"/>
  <c r="E97" i="105"/>
  <c r="D97" i="105"/>
  <c r="E90" i="105"/>
  <c r="D90" i="105"/>
  <c r="D89" i="105" s="1"/>
  <c r="E86" i="105"/>
  <c r="D86" i="105"/>
  <c r="E81" i="105"/>
  <c r="D81" i="105"/>
  <c r="D77" i="105"/>
  <c r="E78" i="105"/>
  <c r="E77" i="105" s="1"/>
  <c r="D78" i="105"/>
  <c r="E73" i="105"/>
  <c r="D73" i="105"/>
  <c r="E68" i="105"/>
  <c r="E67" i="105" s="1"/>
  <c r="D68" i="105"/>
  <c r="D67" i="105" s="1"/>
  <c r="E60" i="105"/>
  <c r="D60" i="105"/>
  <c r="E53" i="105"/>
  <c r="D53" i="105"/>
  <c r="E50" i="105"/>
  <c r="D50" i="105"/>
  <c r="E43" i="105"/>
  <c r="D43" i="105"/>
  <c r="E37" i="105"/>
  <c r="D37" i="105"/>
  <c r="E30" i="105"/>
  <c r="D30" i="105"/>
  <c r="E28" i="105"/>
  <c r="D28" i="105"/>
  <c r="E24" i="105"/>
  <c r="E23" i="105" s="1"/>
  <c r="D24" i="105"/>
  <c r="D23" i="105" s="1"/>
  <c r="D10" i="105"/>
  <c r="A10" i="105"/>
  <c r="D9" i="105"/>
  <c r="A9" i="105"/>
  <c r="A8" i="105"/>
  <c r="E180" i="104"/>
  <c r="D180" i="104"/>
  <c r="E171" i="104"/>
  <c r="D171" i="104"/>
  <c r="E161" i="104"/>
  <c r="D161" i="104"/>
  <c r="D160" i="104" s="1"/>
  <c r="D134" i="104" s="1"/>
  <c r="E158" i="104"/>
  <c r="D158" i="104"/>
  <c r="E156" i="104"/>
  <c r="D156" i="104"/>
  <c r="E154" i="104"/>
  <c r="D154" i="104"/>
  <c r="E146" i="104"/>
  <c r="D146" i="104"/>
  <c r="E136" i="104"/>
  <c r="D136" i="104"/>
  <c r="E132" i="104"/>
  <c r="E131" i="104"/>
  <c r="D132" i="104"/>
  <c r="D131" i="104" s="1"/>
  <c r="E128" i="104"/>
  <c r="D128" i="104"/>
  <c r="E126" i="104"/>
  <c r="D126" i="104"/>
  <c r="E124" i="104"/>
  <c r="D124" i="104"/>
  <c r="E121" i="104"/>
  <c r="E120" i="104" s="1"/>
  <c r="D121" i="104"/>
  <c r="D120" i="104"/>
  <c r="E118" i="104"/>
  <c r="D118" i="104"/>
  <c r="E114" i="104"/>
  <c r="D114" i="104"/>
  <c r="E112" i="104"/>
  <c r="D112" i="104"/>
  <c r="E109" i="104"/>
  <c r="D109" i="104"/>
  <c r="E107" i="104"/>
  <c r="D107" i="104"/>
  <c r="E105" i="104"/>
  <c r="D105" i="104"/>
  <c r="E95" i="104"/>
  <c r="D95" i="104"/>
  <c r="E90" i="104"/>
  <c r="D90" i="104"/>
  <c r="D89" i="104" s="1"/>
  <c r="E78" i="104"/>
  <c r="E67" i="104" s="1"/>
  <c r="D78" i="104"/>
  <c r="E68" i="104"/>
  <c r="D68" i="104"/>
  <c r="E59" i="104"/>
  <c r="D59" i="104"/>
  <c r="E49" i="104"/>
  <c r="E48" i="104" s="1"/>
  <c r="D49" i="104"/>
  <c r="D48" i="104"/>
  <c r="E45" i="104"/>
  <c r="D45" i="104"/>
  <c r="E43" i="104"/>
  <c r="D43" i="104"/>
  <c r="E41" i="104"/>
  <c r="D41" i="104"/>
  <c r="E38" i="104"/>
  <c r="E37" i="104" s="1"/>
  <c r="D38" i="104"/>
  <c r="D37" i="104" s="1"/>
  <c r="E35" i="104"/>
  <c r="D35" i="104"/>
  <c r="E33" i="104"/>
  <c r="D33" i="104"/>
  <c r="D30" i="104" s="1"/>
  <c r="E31" i="104"/>
  <c r="D31" i="104"/>
  <c r="E28" i="104"/>
  <c r="D28" i="104"/>
  <c r="E26" i="104"/>
  <c r="D26" i="104"/>
  <c r="E24" i="104"/>
  <c r="D24" i="104"/>
  <c r="D10" i="104"/>
  <c r="A10" i="104"/>
  <c r="D9" i="104"/>
  <c r="A9" i="104"/>
  <c r="A8" i="104"/>
  <c r="E380" i="103"/>
  <c r="D380" i="103"/>
  <c r="E375" i="103"/>
  <c r="D375" i="103"/>
  <c r="E369" i="103"/>
  <c r="D369" i="103"/>
  <c r="E364" i="103"/>
  <c r="E363" i="103" s="1"/>
  <c r="D364" i="103"/>
  <c r="D363" i="103"/>
  <c r="E360" i="103"/>
  <c r="D360" i="103"/>
  <c r="E358" i="103"/>
  <c r="D358" i="103"/>
  <c r="E356" i="103"/>
  <c r="D356" i="103"/>
  <c r="E353" i="103"/>
  <c r="E352" i="103"/>
  <c r="D353" i="103"/>
  <c r="D352" i="103" s="1"/>
  <c r="E350" i="103"/>
  <c r="D350" i="103"/>
  <c r="E346" i="103"/>
  <c r="D346" i="103"/>
  <c r="E344" i="103"/>
  <c r="D344" i="103"/>
  <c r="E341" i="103"/>
  <c r="D341" i="103"/>
  <c r="E339" i="103"/>
  <c r="D339" i="103"/>
  <c r="E337" i="103"/>
  <c r="D337" i="103"/>
  <c r="E327" i="103"/>
  <c r="D327" i="103"/>
  <c r="E322" i="103"/>
  <c r="D322" i="103"/>
  <c r="D321" i="103" s="1"/>
  <c r="E318" i="103"/>
  <c r="D318" i="103"/>
  <c r="E316" i="103"/>
  <c r="D316" i="103"/>
  <c r="E313" i="103"/>
  <c r="D313" i="103"/>
  <c r="E311" i="103"/>
  <c r="D311" i="103"/>
  <c r="E307" i="103"/>
  <c r="D307" i="103"/>
  <c r="E304" i="103"/>
  <c r="D304" i="103"/>
  <c r="D303" i="103" s="1"/>
  <c r="E293" i="103"/>
  <c r="D293" i="103"/>
  <c r="E289" i="103"/>
  <c r="D289" i="103"/>
  <c r="D288" i="103" s="1"/>
  <c r="E285" i="103"/>
  <c r="D285" i="103"/>
  <c r="E282" i="103"/>
  <c r="D282" i="103"/>
  <c r="E279" i="103"/>
  <c r="D279" i="103"/>
  <c r="D272" i="103" s="1"/>
  <c r="E276" i="103"/>
  <c r="D276" i="103"/>
  <c r="E273" i="103"/>
  <c r="D273" i="103"/>
  <c r="E269" i="103"/>
  <c r="D269" i="103"/>
  <c r="E266" i="103"/>
  <c r="D266" i="103"/>
  <c r="E263" i="103"/>
  <c r="D263" i="103"/>
  <c r="E260" i="103"/>
  <c r="D260" i="103"/>
  <c r="D259" i="103" s="1"/>
  <c r="E255" i="103"/>
  <c r="D255" i="103"/>
  <c r="E253" i="103"/>
  <c r="D253" i="103"/>
  <c r="E246" i="103"/>
  <c r="D246" i="103"/>
  <c r="E236" i="103"/>
  <c r="D236" i="103"/>
  <c r="D235" i="103" s="1"/>
  <c r="E233" i="103"/>
  <c r="D233" i="103"/>
  <c r="E229" i="103"/>
  <c r="D229" i="103"/>
  <c r="E227" i="103"/>
  <c r="D227" i="103"/>
  <c r="E225" i="103"/>
  <c r="D225" i="103"/>
  <c r="E221" i="103"/>
  <c r="D221" i="103"/>
  <c r="D220" i="103" s="1"/>
  <c r="E210" i="103"/>
  <c r="D210" i="103"/>
  <c r="E207" i="103"/>
  <c r="D207" i="103"/>
  <c r="E199" i="103"/>
  <c r="D199" i="103"/>
  <c r="E190" i="103"/>
  <c r="D190" i="103"/>
  <c r="E184" i="103"/>
  <c r="D184" i="103"/>
  <c r="E176" i="103"/>
  <c r="D176" i="103"/>
  <c r="E173" i="103"/>
  <c r="D173" i="103"/>
  <c r="E171" i="103"/>
  <c r="D171" i="103"/>
  <c r="E169" i="103"/>
  <c r="D169" i="103"/>
  <c r="E167" i="103"/>
  <c r="D167" i="103"/>
  <c r="E162" i="103"/>
  <c r="D162" i="103"/>
  <c r="E160" i="103"/>
  <c r="D160" i="103"/>
  <c r="E156" i="103"/>
  <c r="D156" i="103"/>
  <c r="E154" i="103"/>
  <c r="D154" i="103"/>
  <c r="E149" i="103"/>
  <c r="D149" i="103"/>
  <c r="E147" i="103"/>
  <c r="E144" i="103" s="1"/>
  <c r="D147" i="103"/>
  <c r="E145" i="103"/>
  <c r="D145" i="103"/>
  <c r="D144" i="103" s="1"/>
  <c r="E142" i="103"/>
  <c r="E141" i="103"/>
  <c r="D142" i="103"/>
  <c r="D141" i="103"/>
  <c r="E139" i="103"/>
  <c r="D139" i="103"/>
  <c r="E137" i="103"/>
  <c r="D137" i="103"/>
  <c r="E135" i="103"/>
  <c r="D135" i="103"/>
  <c r="E132" i="103"/>
  <c r="D132" i="103"/>
  <c r="E130" i="103"/>
  <c r="D130" i="103"/>
  <c r="E128" i="103"/>
  <c r="D128" i="103"/>
  <c r="E124" i="103"/>
  <c r="E123" i="103" s="1"/>
  <c r="D124" i="103"/>
  <c r="D123" i="103" s="1"/>
  <c r="E120" i="103"/>
  <c r="E119" i="103" s="1"/>
  <c r="D120" i="103"/>
  <c r="D119" i="103" s="1"/>
  <c r="E117" i="103"/>
  <c r="D117" i="103"/>
  <c r="E115" i="103"/>
  <c r="D115" i="103"/>
  <c r="D114" i="103" s="1"/>
  <c r="E112" i="103"/>
  <c r="D112" i="103"/>
  <c r="E109" i="103"/>
  <c r="D109" i="103"/>
  <c r="E102" i="103"/>
  <c r="D102" i="103"/>
  <c r="E97" i="103"/>
  <c r="D97" i="103"/>
  <c r="E90" i="103"/>
  <c r="D90" i="103"/>
  <c r="E86" i="103"/>
  <c r="D86" i="103"/>
  <c r="E81" i="103"/>
  <c r="D81" i="103"/>
  <c r="E78" i="103"/>
  <c r="E77" i="103" s="1"/>
  <c r="D78" i="103"/>
  <c r="D77" i="103" s="1"/>
  <c r="E73" i="103"/>
  <c r="D73" i="103"/>
  <c r="D67" i="103" s="1"/>
  <c r="E68" i="103"/>
  <c r="D68" i="103"/>
  <c r="E60" i="103"/>
  <c r="D60" i="103"/>
  <c r="E53" i="103"/>
  <c r="D53" i="103"/>
  <c r="E50" i="103"/>
  <c r="D50" i="103"/>
  <c r="E43" i="103"/>
  <c r="D43" i="103"/>
  <c r="E37" i="103"/>
  <c r="D37" i="103"/>
  <c r="E30" i="103"/>
  <c r="D30" i="103"/>
  <c r="E28" i="103"/>
  <c r="D28" i="103"/>
  <c r="E24" i="103"/>
  <c r="D24" i="103"/>
  <c r="D10" i="103"/>
  <c r="A10" i="103"/>
  <c r="D9" i="103"/>
  <c r="A9" i="103"/>
  <c r="A8" i="103"/>
  <c r="G281" i="102"/>
  <c r="F281" i="102"/>
  <c r="G280" i="102"/>
  <c r="F280" i="102"/>
  <c r="G263" i="102"/>
  <c r="G262" i="102" s="1"/>
  <c r="F263" i="102"/>
  <c r="F262" i="102" s="1"/>
  <c r="G256" i="102"/>
  <c r="G255" i="102" s="1"/>
  <c r="F256" i="102"/>
  <c r="F255" i="102" s="1"/>
  <c r="G251" i="102"/>
  <c r="F251" i="102"/>
  <c r="G249" i="102"/>
  <c r="F249" i="102"/>
  <c r="G246" i="102"/>
  <c r="F246" i="102"/>
  <c r="G242" i="102"/>
  <c r="F242" i="102"/>
  <c r="G235" i="102"/>
  <c r="F235" i="102"/>
  <c r="G232" i="102"/>
  <c r="F232" i="102"/>
  <c r="G227" i="102"/>
  <c r="F227" i="102"/>
  <c r="G222" i="102"/>
  <c r="F222" i="102"/>
  <c r="G214" i="102"/>
  <c r="F214" i="102"/>
  <c r="G207" i="102"/>
  <c r="F207" i="102"/>
  <c r="G201" i="102"/>
  <c r="F201" i="102"/>
  <c r="G193" i="102"/>
  <c r="F193" i="102"/>
  <c r="G187" i="102"/>
  <c r="F187" i="102"/>
  <c r="G178" i="102"/>
  <c r="F178" i="102"/>
  <c r="G174" i="102"/>
  <c r="F174" i="102"/>
  <c r="F155" i="102" s="1"/>
  <c r="G168" i="102"/>
  <c r="F168" i="102"/>
  <c r="G162" i="102"/>
  <c r="F162" i="102"/>
  <c r="G156" i="102"/>
  <c r="F156" i="102"/>
  <c r="G153" i="102"/>
  <c r="F153" i="102"/>
  <c r="G146" i="102"/>
  <c r="F146" i="102"/>
  <c r="G134" i="102"/>
  <c r="F134" i="102"/>
  <c r="G131" i="102"/>
  <c r="F131" i="102"/>
  <c r="G129" i="102"/>
  <c r="F129" i="102"/>
  <c r="G127" i="102"/>
  <c r="F127" i="102"/>
  <c r="G120" i="102"/>
  <c r="F120" i="102"/>
  <c r="G110" i="102"/>
  <c r="G109" i="102" s="1"/>
  <c r="F110" i="102"/>
  <c r="F109" i="102" s="1"/>
  <c r="G103" i="102"/>
  <c r="G101" i="102"/>
  <c r="G100" i="102"/>
  <c r="G99" i="102"/>
  <c r="F98" i="102"/>
  <c r="E98" i="102"/>
  <c r="G98" i="102" s="1"/>
  <c r="D98" i="102"/>
  <c r="D97" i="102" s="1"/>
  <c r="F97" i="102"/>
  <c r="G96" i="102"/>
  <c r="G95" i="102"/>
  <c r="G94" i="102"/>
  <c r="G93" i="102"/>
  <c r="F92" i="102"/>
  <c r="E92" i="102"/>
  <c r="D92" i="102"/>
  <c r="G91" i="102"/>
  <c r="J10" i="107" s="1"/>
  <c r="F86" i="102"/>
  <c r="E86" i="102"/>
  <c r="D86" i="102"/>
  <c r="G85" i="102"/>
  <c r="G84" i="102"/>
  <c r="G83" i="102"/>
  <c r="G82" i="102"/>
  <c r="G81" i="102"/>
  <c r="G80" i="102"/>
  <c r="G79" i="102"/>
  <c r="G78" i="102"/>
  <c r="G77" i="102"/>
  <c r="F76" i="102"/>
  <c r="F75" i="102" s="1"/>
  <c r="E76" i="102"/>
  <c r="D76" i="102"/>
  <c r="G74" i="102"/>
  <c r="G73" i="102"/>
  <c r="G72" i="102"/>
  <c r="G71" i="102"/>
  <c r="G70" i="102"/>
  <c r="G69" i="102"/>
  <c r="G68" i="102"/>
  <c r="G67" i="102"/>
  <c r="F66" i="102"/>
  <c r="E66" i="102"/>
  <c r="G66" i="102" s="1"/>
  <c r="D66" i="102"/>
  <c r="G65" i="102"/>
  <c r="G64" i="102"/>
  <c r="G63" i="102"/>
  <c r="G62" i="102"/>
  <c r="G61" i="102"/>
  <c r="G60" i="102"/>
  <c r="G59" i="102"/>
  <c r="G58" i="102"/>
  <c r="G57" i="102"/>
  <c r="F56" i="102"/>
  <c r="E56" i="102"/>
  <c r="G56" i="102" s="1"/>
  <c r="E55" i="102"/>
  <c r="D56" i="102"/>
  <c r="D55" i="102" s="1"/>
  <c r="G53" i="102"/>
  <c r="G52" i="102"/>
  <c r="F51" i="102"/>
  <c r="G51" i="102" s="1"/>
  <c r="E51" i="102"/>
  <c r="D51" i="102"/>
  <c r="G50" i="102"/>
  <c r="G49" i="102"/>
  <c r="G44" i="102"/>
  <c r="F43" i="102"/>
  <c r="E43" i="102"/>
  <c r="G43" i="102" s="1"/>
  <c r="D43" i="102"/>
  <c r="G41" i="102"/>
  <c r="F40" i="102"/>
  <c r="G40" i="102" s="1"/>
  <c r="E40" i="102"/>
  <c r="D40" i="102"/>
  <c r="G39" i="102"/>
  <c r="G38" i="102"/>
  <c r="F37" i="102"/>
  <c r="G37" i="102"/>
  <c r="E37" i="102"/>
  <c r="D37" i="102"/>
  <c r="G36" i="102"/>
  <c r="G35" i="102"/>
  <c r="G34" i="102"/>
  <c r="F33" i="102"/>
  <c r="G33" i="102" s="1"/>
  <c r="E33" i="102"/>
  <c r="D33" i="102"/>
  <c r="G32" i="102"/>
  <c r="F31" i="102"/>
  <c r="E31" i="102"/>
  <c r="D31" i="102"/>
  <c r="G30" i="102"/>
  <c r="F29" i="102"/>
  <c r="E29" i="102"/>
  <c r="G29" i="102" s="1"/>
  <c r="D29" i="102"/>
  <c r="G28" i="102"/>
  <c r="G27" i="102"/>
  <c r="G26" i="102"/>
  <c r="F25" i="102"/>
  <c r="E25" i="102"/>
  <c r="D25" i="102"/>
  <c r="E10" i="102"/>
  <c r="A10" i="102"/>
  <c r="E9" i="102"/>
  <c r="A9" i="102"/>
  <c r="A8" i="102"/>
  <c r="E29" i="4"/>
  <c r="B29" i="4"/>
  <c r="G21" i="4"/>
  <c r="G469" i="76"/>
  <c r="H510" i="76"/>
  <c r="G92" i="102"/>
  <c r="E99" i="76"/>
  <c r="E134" i="76"/>
  <c r="E525" i="76"/>
  <c r="F42" i="106"/>
  <c r="E413" i="76"/>
  <c r="D20" i="106"/>
  <c r="D36" i="118"/>
  <c r="H152" i="118"/>
  <c r="E387" i="76"/>
  <c r="G390" i="76"/>
  <c r="J390" i="76"/>
  <c r="D116" i="118"/>
  <c r="J139" i="118"/>
  <c r="F136" i="76"/>
  <c r="F162" i="76"/>
  <c r="E178" i="76"/>
  <c r="E311" i="76"/>
  <c r="E410" i="76"/>
  <c r="E103" i="76"/>
  <c r="H13" i="97"/>
  <c r="I510" i="76"/>
  <c r="I55" i="118"/>
  <c r="I100" i="118"/>
  <c r="D165" i="118"/>
  <c r="E97" i="102"/>
  <c r="F90" i="76"/>
  <c r="E496" i="76"/>
  <c r="D86" i="115"/>
  <c r="D187" i="115"/>
  <c r="D53" i="118"/>
  <c r="E257" i="76"/>
  <c r="H329" i="76"/>
  <c r="E24" i="100"/>
  <c r="E23" i="100"/>
  <c r="E22" i="100" s="1"/>
  <c r="E32" i="100" s="1"/>
  <c r="J55" i="118"/>
  <c r="G148" i="76"/>
  <c r="E149" i="76"/>
  <c r="G370" i="76"/>
  <c r="F223" i="118"/>
  <c r="D226" i="118"/>
  <c r="D29" i="100"/>
  <c r="F30" i="100"/>
  <c r="J30" i="100"/>
  <c r="H390" i="76"/>
  <c r="K390" i="76"/>
  <c r="E391" i="76"/>
  <c r="D193" i="118"/>
  <c r="D114" i="105"/>
  <c r="E358" i="76"/>
  <c r="E464" i="76"/>
  <c r="G115" i="118"/>
  <c r="D135" i="118"/>
  <c r="D23" i="104"/>
  <c r="D40" i="104"/>
  <c r="D135" i="104"/>
  <c r="D107" i="118"/>
  <c r="J201" i="118"/>
  <c r="D266" i="118"/>
  <c r="E534" i="76"/>
  <c r="G55" i="118"/>
  <c r="D146" i="118"/>
  <c r="D217" i="118"/>
  <c r="D240" i="118"/>
  <c r="F29" i="100"/>
  <c r="I176" i="76" l="1"/>
  <c r="I548" i="76" s="1"/>
  <c r="E453" i="76"/>
  <c r="F23" i="76"/>
  <c r="D551" i="76"/>
  <c r="D139" i="118"/>
  <c r="D168" i="118"/>
  <c r="E33" i="76"/>
  <c r="G100" i="118"/>
  <c r="E482" i="76"/>
  <c r="D40" i="118"/>
  <c r="F370" i="76"/>
  <c r="F27" i="100"/>
  <c r="J27" i="100" s="1"/>
  <c r="D224" i="118"/>
  <c r="F55" i="102"/>
  <c r="F54" i="102" s="1"/>
  <c r="G86" i="102"/>
  <c r="E259" i="103"/>
  <c r="E432" i="105"/>
  <c r="J76" i="76"/>
  <c r="K76" i="76"/>
  <c r="G102" i="76"/>
  <c r="H155" i="76"/>
  <c r="E319" i="76"/>
  <c r="D87" i="118"/>
  <c r="G183" i="118"/>
  <c r="D183" i="118" s="1"/>
  <c r="E168" i="76"/>
  <c r="F390" i="76"/>
  <c r="E390" i="76" s="1"/>
  <c r="D22" i="104"/>
  <c r="E30" i="104"/>
  <c r="D110" i="100"/>
  <c r="E236" i="76"/>
  <c r="H165" i="76"/>
  <c r="H148" i="76"/>
  <c r="H147" i="76" s="1"/>
  <c r="G155" i="102"/>
  <c r="H200" i="76"/>
  <c r="H176" i="76" s="1"/>
  <c r="H548" i="76" s="1"/>
  <c r="E253" i="76"/>
  <c r="D310" i="76"/>
  <c r="D357" i="76"/>
  <c r="G409" i="76"/>
  <c r="E432" i="76"/>
  <c r="K431" i="76"/>
  <c r="E447" i="76"/>
  <c r="E456" i="76"/>
  <c r="E506" i="76"/>
  <c r="D211" i="100"/>
  <c r="D258" i="115"/>
  <c r="F33" i="118"/>
  <c r="E115" i="118"/>
  <c r="H168" i="118"/>
  <c r="I24" i="100"/>
  <c r="I23" i="100" s="1"/>
  <c r="I22" i="100" s="1"/>
  <c r="I32" i="100" s="1"/>
  <c r="E111" i="104"/>
  <c r="E88" i="104" s="1"/>
  <c r="E419" i="76"/>
  <c r="E321" i="103"/>
  <c r="E320" i="103" s="1"/>
  <c r="F261" i="102"/>
  <c r="E23" i="103"/>
  <c r="D123" i="104"/>
  <c r="E135" i="104"/>
  <c r="E160" i="76"/>
  <c r="E327" i="76"/>
  <c r="F409" i="76"/>
  <c r="I469" i="76"/>
  <c r="K481" i="76"/>
  <c r="K480" i="76" s="1"/>
  <c r="K549" i="76" s="1"/>
  <c r="K551" i="76" s="1"/>
  <c r="D156" i="118"/>
  <c r="I183" i="118"/>
  <c r="I247" i="118"/>
  <c r="D247" i="118" s="1"/>
  <c r="F272" i="118"/>
  <c r="F246" i="118" s="1"/>
  <c r="E504" i="76"/>
  <c r="D248" i="118"/>
  <c r="J24" i="76"/>
  <c r="D209" i="115"/>
  <c r="E417" i="76"/>
  <c r="E201" i="118"/>
  <c r="E200" i="118" s="1"/>
  <c r="G31" i="102"/>
  <c r="G261" i="102"/>
  <c r="D134" i="103"/>
  <c r="E220" i="103"/>
  <c r="E89" i="105"/>
  <c r="D144" i="105"/>
  <c r="E275" i="105"/>
  <c r="E242" i="76"/>
  <c r="J329" i="76"/>
  <c r="E454" i="76"/>
  <c r="E472" i="76"/>
  <c r="J168" i="118"/>
  <c r="I201" i="118"/>
  <c r="G55" i="102"/>
  <c r="E303" i="103"/>
  <c r="I76" i="76"/>
  <c r="E76" i="76" s="1"/>
  <c r="D169" i="115"/>
  <c r="D202" i="118"/>
  <c r="D169" i="118"/>
  <c r="D42" i="102"/>
  <c r="E235" i="103"/>
  <c r="E40" i="104"/>
  <c r="J200" i="76"/>
  <c r="J176" i="76" s="1"/>
  <c r="J548" i="76" s="1"/>
  <c r="E211" i="76"/>
  <c r="G329" i="76"/>
  <c r="D257" i="100"/>
  <c r="I235" i="118"/>
  <c r="I200" i="118" s="1"/>
  <c r="E155" i="76"/>
  <c r="H481" i="76"/>
  <c r="H480" i="76" s="1"/>
  <c r="H549" i="76" s="1"/>
  <c r="G247" i="118"/>
  <c r="G246" i="118" s="1"/>
  <c r="D23" i="103"/>
  <c r="E288" i="103"/>
  <c r="E355" i="103"/>
  <c r="E123" i="104"/>
  <c r="E361" i="105"/>
  <c r="E360" i="105" s="1"/>
  <c r="D90" i="76"/>
  <c r="D23" i="76" s="1"/>
  <c r="E94" i="76"/>
  <c r="D261" i="76"/>
  <c r="D234" i="76" s="1"/>
  <c r="E351" i="76"/>
  <c r="E367" i="76"/>
  <c r="E451" i="76"/>
  <c r="I115" i="118"/>
  <c r="I32" i="118" s="1"/>
  <c r="I31" i="118" s="1"/>
  <c r="D198" i="118"/>
  <c r="E262" i="76"/>
  <c r="F133" i="102"/>
  <c r="F213" i="102"/>
  <c r="E67" i="103"/>
  <c r="E134" i="103"/>
  <c r="E272" i="103"/>
  <c r="D343" i="103"/>
  <c r="D320" i="103" s="1"/>
  <c r="D355" i="103"/>
  <c r="E47" i="104"/>
  <c r="D299" i="105"/>
  <c r="D343" i="105"/>
  <c r="E158" i="76"/>
  <c r="J310" i="76"/>
  <c r="F25" i="100"/>
  <c r="J25" i="100" s="1"/>
  <c r="D233" i="115"/>
  <c r="F139" i="118"/>
  <c r="I152" i="118"/>
  <c r="D162" i="118"/>
  <c r="H223" i="118"/>
  <c r="D223" i="118" s="1"/>
  <c r="F24" i="100"/>
  <c r="F24" i="102"/>
  <c r="D186" i="115"/>
  <c r="G133" i="102"/>
  <c r="G213" i="102"/>
  <c r="E343" i="103"/>
  <c r="D111" i="104"/>
  <c r="E48" i="76"/>
  <c r="G24" i="76"/>
  <c r="G23" i="76" s="1"/>
  <c r="G22" i="76" s="1"/>
  <c r="G176" i="76"/>
  <c r="G548" i="76" s="1"/>
  <c r="D370" i="76"/>
  <c r="D431" i="76"/>
  <c r="J469" i="76"/>
  <c r="F477" i="76"/>
  <c r="D101" i="115"/>
  <c r="D154" i="115"/>
  <c r="D173" i="118"/>
  <c r="E247" i="118"/>
  <c r="D235" i="76"/>
  <c r="D207" i="118"/>
  <c r="J33" i="118"/>
  <c r="H55" i="118"/>
  <c r="H33" i="118"/>
  <c r="E19" i="109"/>
  <c r="E17" i="109" s="1"/>
  <c r="E14" i="109" s="1"/>
  <c r="E10" i="109" s="1"/>
  <c r="D37" i="106"/>
  <c r="D31" i="106"/>
  <c r="G25" i="102"/>
  <c r="E114" i="105"/>
  <c r="E22" i="105" s="1"/>
  <c r="E89" i="104"/>
  <c r="E127" i="103"/>
  <c r="E114" i="103"/>
  <c r="E175" i="103"/>
  <c r="E153" i="103"/>
  <c r="D43" i="100"/>
  <c r="E24" i="91"/>
  <c r="C29" i="91" s="1"/>
  <c r="E437" i="76"/>
  <c r="J431" i="76"/>
  <c r="E300" i="76"/>
  <c r="E297" i="76"/>
  <c r="F261" i="76"/>
  <c r="I261" i="76"/>
  <c r="K261" i="76"/>
  <c r="I235" i="76"/>
  <c r="E238" i="76"/>
  <c r="K235" i="76"/>
  <c r="F235" i="76"/>
  <c r="K148" i="76"/>
  <c r="K147" i="76" s="1"/>
  <c r="E136" i="76"/>
  <c r="E129" i="76"/>
  <c r="K102" i="76"/>
  <c r="K23" i="76" s="1"/>
  <c r="D361" i="105"/>
  <c r="D360" i="105" s="1"/>
  <c r="D215" i="105"/>
  <c r="D193" i="105"/>
  <c r="D22" i="105"/>
  <c r="D88" i="104"/>
  <c r="D87" i="104" s="1"/>
  <c r="D175" i="103"/>
  <c r="D153" i="103"/>
  <c r="D152" i="103"/>
  <c r="D89" i="103"/>
  <c r="D22" i="103" s="1"/>
  <c r="F241" i="102"/>
  <c r="F108" i="102" s="1"/>
  <c r="D75" i="102"/>
  <c r="D54" i="102" s="1"/>
  <c r="G22" i="101"/>
  <c r="H22" i="101" s="1"/>
  <c r="G30" i="101" s="1"/>
  <c r="H30" i="101" s="1"/>
  <c r="D24" i="91"/>
  <c r="C28" i="91" s="1"/>
  <c r="E42" i="102"/>
  <c r="G241" i="102"/>
  <c r="G108" i="102" s="1"/>
  <c r="D32" i="100"/>
  <c r="F32" i="100" s="1"/>
  <c r="F22" i="100"/>
  <c r="K550" i="76"/>
  <c r="E24" i="76"/>
  <c r="H310" i="76"/>
  <c r="E321" i="76"/>
  <c r="H357" i="76"/>
  <c r="E361" i="76"/>
  <c r="F23" i="100"/>
  <c r="E310" i="76"/>
  <c r="G481" i="76"/>
  <c r="D192" i="105"/>
  <c r="D191" i="105" s="1"/>
  <c r="E188" i="76"/>
  <c r="F177" i="76"/>
  <c r="F200" i="76"/>
  <c r="E201" i="76"/>
  <c r="E474" i="76"/>
  <c r="F469" i="76"/>
  <c r="J235" i="118"/>
  <c r="J200" i="118" s="1"/>
  <c r="D283" i="118"/>
  <c r="E272" i="118"/>
  <c r="J29" i="100"/>
  <c r="E163" i="76"/>
  <c r="K430" i="76"/>
  <c r="E255" i="76"/>
  <c r="F430" i="76"/>
  <c r="D24" i="102"/>
  <c r="D23" i="102" s="1"/>
  <c r="E75" i="102"/>
  <c r="G75" i="102" s="1"/>
  <c r="G76" i="102"/>
  <c r="D126" i="105"/>
  <c r="D21" i="105" s="1"/>
  <c r="H140" i="76"/>
  <c r="E140" i="76" s="1"/>
  <c r="E141" i="76"/>
  <c r="E162" i="76"/>
  <c r="D256" i="100"/>
  <c r="D232" i="115"/>
  <c r="D133" i="118"/>
  <c r="F115" i="118"/>
  <c r="D115" i="118" s="1"/>
  <c r="H243" i="118"/>
  <c r="D243" i="118" s="1"/>
  <c r="D244" i="118"/>
  <c r="I272" i="118"/>
  <c r="E153" i="76"/>
  <c r="F148" i="76"/>
  <c r="J165" i="76"/>
  <c r="E165" i="76" s="1"/>
  <c r="E166" i="76"/>
  <c r="E470" i="76"/>
  <c r="K469" i="76"/>
  <c r="E477" i="76"/>
  <c r="D236" i="118"/>
  <c r="G235" i="118"/>
  <c r="G200" i="118" s="1"/>
  <c r="F200" i="118"/>
  <c r="E156" i="76"/>
  <c r="E25" i="76"/>
  <c r="H24" i="76"/>
  <c r="H131" i="76"/>
  <c r="E131" i="76" s="1"/>
  <c r="E132" i="76"/>
  <c r="E364" i="76"/>
  <c r="F357" i="76"/>
  <c r="E375" i="76"/>
  <c r="H370" i="76"/>
  <c r="G430" i="76"/>
  <c r="G510" i="76"/>
  <c r="E511" i="76"/>
  <c r="E510" i="76"/>
  <c r="F8" i="101"/>
  <c r="G12" i="101" s="1"/>
  <c r="H12" i="101" s="1"/>
  <c r="E24" i="102"/>
  <c r="F42" i="102"/>
  <c r="F23" i="102" s="1"/>
  <c r="D127" i="103"/>
  <c r="E152" i="103"/>
  <c r="E42" i="76"/>
  <c r="E126" i="76"/>
  <c r="D550" i="76"/>
  <c r="E244" i="76"/>
  <c r="J261" i="76"/>
  <c r="K310" i="76"/>
  <c r="E340" i="76"/>
  <c r="F329" i="76"/>
  <c r="J357" i="76"/>
  <c r="H430" i="76"/>
  <c r="J32" i="118"/>
  <c r="D79" i="118"/>
  <c r="E55" i="118"/>
  <c r="D292" i="118"/>
  <c r="G97" i="102"/>
  <c r="J102" i="76"/>
  <c r="J23" i="76" s="1"/>
  <c r="E89" i="103"/>
  <c r="E23" i="104"/>
  <c r="D67" i="104"/>
  <c r="D47" i="104" s="1"/>
  <c r="D21" i="104" s="1"/>
  <c r="D182" i="104" s="1"/>
  <c r="E82" i="76"/>
  <c r="J148" i="76"/>
  <c r="K329" i="76"/>
  <c r="E330" i="76"/>
  <c r="K370" i="76"/>
  <c r="K409" i="76"/>
  <c r="E409" i="76" s="1"/>
  <c r="E467" i="76"/>
  <c r="F466" i="76"/>
  <c r="E466" i="76" s="1"/>
  <c r="D10" i="106"/>
  <c r="D13" i="106"/>
  <c r="D162" i="100"/>
  <c r="D49" i="118"/>
  <c r="D140" i="118"/>
  <c r="D143" i="118"/>
  <c r="E152" i="118"/>
  <c r="D152" i="118" s="1"/>
  <c r="D153" i="118"/>
  <c r="H201" i="118"/>
  <c r="H200" i="118" s="1"/>
  <c r="D219" i="118"/>
  <c r="E144" i="105"/>
  <c r="E126" i="105" s="1"/>
  <c r="E312" i="105"/>
  <c r="D165" i="76"/>
  <c r="D147" i="76" s="1"/>
  <c r="J235" i="76"/>
  <c r="G261" i="76"/>
  <c r="G357" i="76"/>
  <c r="D210" i="100"/>
  <c r="D56" i="118"/>
  <c r="D184" i="118"/>
  <c r="H24" i="100"/>
  <c r="H23" i="100" s="1"/>
  <c r="H22" i="100" s="1"/>
  <c r="H32" i="100" s="1"/>
  <c r="E160" i="104"/>
  <c r="E134" i="104" s="1"/>
  <c r="E215" i="105"/>
  <c r="E192" i="105" s="1"/>
  <c r="E343" i="105"/>
  <c r="E407" i="105"/>
  <c r="E77" i="76"/>
  <c r="I102" i="76"/>
  <c r="E270" i="76"/>
  <c r="E276" i="76"/>
  <c r="E323" i="76"/>
  <c r="E428" i="76"/>
  <c r="I431" i="76"/>
  <c r="D453" i="76"/>
  <c r="D430" i="76" s="1"/>
  <c r="I481" i="76"/>
  <c r="I480" i="76" s="1"/>
  <c r="I549" i="76" s="1"/>
  <c r="I551" i="76" s="1"/>
  <c r="D125" i="100"/>
  <c r="D282" i="100"/>
  <c r="D19" i="115"/>
  <c r="D18" i="115" s="1"/>
  <c r="D17" i="115" s="1"/>
  <c r="G33" i="118"/>
  <c r="D42" i="118"/>
  <c r="F55" i="118"/>
  <c r="D90" i="118"/>
  <c r="D105" i="118"/>
  <c r="E100" i="118"/>
  <c r="D100" i="118" s="1"/>
  <c r="D238" i="118"/>
  <c r="D258" i="118"/>
  <c r="J550" i="76" l="1"/>
  <c r="J551" i="76"/>
  <c r="H550" i="76"/>
  <c r="H551" i="76"/>
  <c r="J147" i="76"/>
  <c r="J22" i="76" s="1"/>
  <c r="E22" i="104"/>
  <c r="E21" i="104" s="1"/>
  <c r="I246" i="118"/>
  <c r="I294" i="118" s="1"/>
  <c r="G286" i="102"/>
  <c r="G224" i="76"/>
  <c r="G544" i="76"/>
  <c r="E22" i="103"/>
  <c r="E21" i="103" s="1"/>
  <c r="E368" i="103" s="1"/>
  <c r="I234" i="76"/>
  <c r="C33" i="91" s="1"/>
  <c r="E126" i="103"/>
  <c r="D126" i="103"/>
  <c r="D21" i="103" s="1"/>
  <c r="D367" i="103" s="1"/>
  <c r="F102" i="102"/>
  <c r="F32" i="118"/>
  <c r="E406" i="105"/>
  <c r="E370" i="76"/>
  <c r="H234" i="76"/>
  <c r="H233" i="76" s="1"/>
  <c r="D42" i="100"/>
  <c r="D41" i="100" s="1"/>
  <c r="D304" i="100" s="1"/>
  <c r="E191" i="105"/>
  <c r="E455" i="105" s="1"/>
  <c r="E200" i="76"/>
  <c r="F286" i="102"/>
  <c r="J430" i="76"/>
  <c r="J31" i="118"/>
  <c r="J294" i="118" s="1"/>
  <c r="H32" i="118"/>
  <c r="H31" i="118" s="1"/>
  <c r="H294" i="118" s="1"/>
  <c r="E21" i="105"/>
  <c r="E457" i="105" s="1"/>
  <c r="E151" i="103"/>
  <c r="J22" i="100"/>
  <c r="J24" i="100"/>
  <c r="D233" i="76"/>
  <c r="D545" i="76" s="1"/>
  <c r="F234" i="76"/>
  <c r="F233" i="76" s="1"/>
  <c r="E261" i="76"/>
  <c r="K234" i="76"/>
  <c r="K233" i="76" s="1"/>
  <c r="K536" i="76" s="1"/>
  <c r="J234" i="76"/>
  <c r="J233" i="76" s="1"/>
  <c r="J536" i="76" s="1"/>
  <c r="K22" i="76"/>
  <c r="D22" i="76"/>
  <c r="D544" i="76" s="1"/>
  <c r="E102" i="76"/>
  <c r="D151" i="103"/>
  <c r="D368" i="103" s="1"/>
  <c r="E54" i="102"/>
  <c r="G54" i="102" s="1"/>
  <c r="H536" i="76"/>
  <c r="H545" i="76"/>
  <c r="D224" i="76"/>
  <c r="D457" i="105"/>
  <c r="D462" i="105" s="1"/>
  <c r="D454" i="105"/>
  <c r="E246" i="118"/>
  <c r="D272" i="118"/>
  <c r="F176" i="76"/>
  <c r="E177" i="76"/>
  <c r="I23" i="76"/>
  <c r="D33" i="118"/>
  <c r="G32" i="118"/>
  <c r="G31" i="118" s="1"/>
  <c r="G294" i="118" s="1"/>
  <c r="D200" i="118"/>
  <c r="I550" i="76"/>
  <c r="D280" i="115"/>
  <c r="D42" i="106"/>
  <c r="C45" i="106" s="1"/>
  <c r="G42" i="106" s="1"/>
  <c r="D102" i="102"/>
  <c r="D459" i="105"/>
  <c r="D455" i="105"/>
  <c r="J23" i="100"/>
  <c r="J32" i="100"/>
  <c r="F147" i="76"/>
  <c r="E148" i="76"/>
  <c r="K544" i="76"/>
  <c r="K224" i="76"/>
  <c r="E87" i="104"/>
  <c r="E183" i="104" s="1"/>
  <c r="G42" i="102"/>
  <c r="F10" i="109" s="1"/>
  <c r="E32" i="118"/>
  <c r="D55" i="118"/>
  <c r="E23" i="102"/>
  <c r="G24" i="102"/>
  <c r="E235" i="76"/>
  <c r="D201" i="118"/>
  <c r="F31" i="118"/>
  <c r="F294" i="118" s="1"/>
  <c r="I430" i="76"/>
  <c r="E431" i="76"/>
  <c r="G234" i="76"/>
  <c r="G233" i="76" s="1"/>
  <c r="E329" i="76"/>
  <c r="E357" i="76"/>
  <c r="H23" i="76"/>
  <c r="D235" i="118"/>
  <c r="E469" i="76"/>
  <c r="G480" i="76"/>
  <c r="E481" i="76"/>
  <c r="D183" i="104"/>
  <c r="I233" i="76" l="1"/>
  <c r="E459" i="105"/>
  <c r="E454" i="105"/>
  <c r="E367" i="103"/>
  <c r="E379" i="103" s="1"/>
  <c r="D246" i="118"/>
  <c r="D536" i="76"/>
  <c r="D553" i="76" s="1"/>
  <c r="E378" i="103"/>
  <c r="K552" i="76"/>
  <c r="K545" i="76"/>
  <c r="K546" i="76" s="1"/>
  <c r="E234" i="76"/>
  <c r="C32" i="91" s="1"/>
  <c r="J545" i="76"/>
  <c r="D547" i="76"/>
  <c r="I22" i="76"/>
  <c r="I544" i="76" s="1"/>
  <c r="C31" i="91"/>
  <c r="D378" i="103"/>
  <c r="D379" i="103"/>
  <c r="H22" i="76"/>
  <c r="E23" i="76"/>
  <c r="C30" i="91" s="1"/>
  <c r="E102" i="102"/>
  <c r="G102" i="102" s="1"/>
  <c r="G23" i="102"/>
  <c r="G545" i="76"/>
  <c r="G536" i="76"/>
  <c r="E31" i="118"/>
  <c r="D32" i="118"/>
  <c r="E147" i="76"/>
  <c r="F22" i="76"/>
  <c r="E430" i="76"/>
  <c r="D552" i="76"/>
  <c r="J224" i="76"/>
  <c r="J552" i="76" s="1"/>
  <c r="J544" i="76"/>
  <c r="G549" i="76"/>
  <c r="E480" i="76"/>
  <c r="I545" i="76"/>
  <c r="I536" i="76"/>
  <c r="F536" i="76"/>
  <c r="F545" i="76"/>
  <c r="E233" i="76"/>
  <c r="E182" i="104"/>
  <c r="F548" i="76"/>
  <c r="E176" i="76"/>
  <c r="D546" i="76"/>
  <c r="K553" i="76"/>
  <c r="E462" i="105"/>
  <c r="I224" i="76" l="1"/>
  <c r="I553" i="76" s="1"/>
  <c r="J546" i="76"/>
  <c r="K547" i="76"/>
  <c r="I547" i="76"/>
  <c r="J553" i="76"/>
  <c r="G551" i="76"/>
  <c r="E549" i="76"/>
  <c r="G550" i="76"/>
  <c r="E545" i="76"/>
  <c r="D31" i="118"/>
  <c r="E294" i="118"/>
  <c r="D294" i="118" s="1"/>
  <c r="G547" i="76"/>
  <c r="G546" i="76"/>
  <c r="F550" i="76"/>
  <c r="E548" i="76"/>
  <c r="F551" i="76"/>
  <c r="E536" i="76"/>
  <c r="F544" i="76"/>
  <c r="F547" i="76" s="1"/>
  <c r="F224" i="76"/>
  <c r="E22" i="76"/>
  <c r="I552" i="76"/>
  <c r="G553" i="76"/>
  <c r="G552" i="76"/>
  <c r="I546" i="76"/>
  <c r="J547" i="76"/>
  <c r="H544" i="76"/>
  <c r="H224" i="76"/>
  <c r="E550" i="76" l="1"/>
  <c r="E224" i="76"/>
  <c r="E552" i="76" s="1"/>
  <c r="F552" i="76"/>
  <c r="E553" i="76"/>
  <c r="E551" i="76"/>
  <c r="H552" i="76"/>
  <c r="H553" i="76"/>
  <c r="H546" i="76"/>
  <c r="H547" i="76"/>
  <c r="F546" i="76"/>
  <c r="E544" i="76"/>
  <c r="E546" i="76" s="1"/>
  <c r="F553" i="76"/>
  <c r="E547" i="76" l="1"/>
</calcChain>
</file>

<file path=xl/sharedStrings.xml><?xml version="1.0" encoding="utf-8"?>
<sst xmlns="http://schemas.openxmlformats.org/spreadsheetml/2006/main" count="5192" uniqueCount="2617">
  <si>
    <t>Новчане казне и пенали по решењу судова</t>
  </si>
  <si>
    <t>Импутирани социјални доприноси</t>
  </si>
  <si>
    <t>Текуће донације од иностраних држава</t>
  </si>
  <si>
    <t>Капиталне донације од иностраних држава</t>
  </si>
  <si>
    <t>Текуће донације од међународних организација</t>
  </si>
  <si>
    <t>Текући добровољни трансфери од физичких и правних лица</t>
  </si>
  <si>
    <t>Капитални добровољни трансфери од физичких и правних лица</t>
  </si>
  <si>
    <t>Мешовити и неодређени приходи</t>
  </si>
  <si>
    <t>Трошкови службених путовања у земљи</t>
  </si>
  <si>
    <t>Порези на доходак и капиталнe добиткe које плаћају физичка лица</t>
  </si>
  <si>
    <t>Расходи за образовање деце запослених</t>
  </si>
  <si>
    <t>Отпремнине и помоћи</t>
  </si>
  <si>
    <t>Судијски додатак</t>
  </si>
  <si>
    <t>Посланички додатак</t>
  </si>
  <si>
    <t>Трошкови платног промета и банкарских услуга</t>
  </si>
  <si>
    <t>Енергетске услуге</t>
  </si>
  <si>
    <t>Комуналне услуге</t>
  </si>
  <si>
    <t>Допринос за здравствено осигурање</t>
  </si>
  <si>
    <t>Допринос за незапосленост</t>
  </si>
  <si>
    <t>Накнаде у натури</t>
  </si>
  <si>
    <t>Примања од емитовања домаћих хартија од вредности, изузев акција</t>
  </si>
  <si>
    <t>Примања од задуживања од осталих нивоа власти</t>
  </si>
  <si>
    <t>Примања од задуживања од јавних финансијских институција у земљи</t>
  </si>
  <si>
    <t>Примања од задуживања од пословних банака у земљи</t>
  </si>
  <si>
    <t>Примања од домаћих финансијских деривата</t>
  </si>
  <si>
    <t>Примања од домаћих меница</t>
  </si>
  <si>
    <t>Примања од отплате кредита датих физичким лицима и домаћинствима у земљи</t>
  </si>
  <si>
    <t>00208001 ДЗ БОГАТИЋ</t>
  </si>
  <si>
    <t>00208002 ДЗ ЉУБОВИЈА</t>
  </si>
  <si>
    <t>00208007 АУ ЛОЗНИЦА</t>
  </si>
  <si>
    <t>00208009 ОБ ШАБАЦ</t>
  </si>
  <si>
    <t>00208010 ДЗ ШАБАЦ</t>
  </si>
  <si>
    <t>00208011 ДЗ ВЛАДИМИРЦИ</t>
  </si>
  <si>
    <t>00208012 ДЗ КОЦЕЉЕВА</t>
  </si>
  <si>
    <t>00209001 ДЗ УБ</t>
  </si>
  <si>
    <t>Порез на фонд зарада</t>
  </si>
  <si>
    <t>Старосне и породичне пензије из буџета</t>
  </si>
  <si>
    <t>Накнаде из буџета у случају смрти</t>
  </si>
  <si>
    <t>Примања од продаје домаћих акција и осталог капитала</t>
  </si>
  <si>
    <t>Примања од продаје страних хартија од вредности, изузев акција</t>
  </si>
  <si>
    <t>Примања од отплате кредита датих страним владама</t>
  </si>
  <si>
    <t>01 СУБОТИЦА</t>
  </si>
  <si>
    <t>03 КИКИНДА</t>
  </si>
  <si>
    <t>05 СОМБОР</t>
  </si>
  <si>
    <t>06 НОВИ САД</t>
  </si>
  <si>
    <t>07 СРЕМСКА МИТРОВИЦА</t>
  </si>
  <si>
    <t>10 СМЕДЕРЕВО</t>
  </si>
  <si>
    <t>12 КРАГУЈЕВАЦ</t>
  </si>
  <si>
    <t>13 ЈАГОДИНА</t>
  </si>
  <si>
    <t>14 БОР</t>
  </si>
  <si>
    <t>22 ПИРОТ</t>
  </si>
  <si>
    <t>23 ЛЕСКОВАЦ</t>
  </si>
  <si>
    <t>25 ГРАЧАНИЦА</t>
  </si>
  <si>
    <t>Текуће дотације организацијама обавезног социјалног осигурања</t>
  </si>
  <si>
    <t>Капиталне дотације организацијама обавезног социјалног осигурања</t>
  </si>
  <si>
    <t>Остале текуће дотације и трансфери</t>
  </si>
  <si>
    <t>Остале капиталне дотације и трансфери</t>
  </si>
  <si>
    <t>Обавезне таксе</t>
  </si>
  <si>
    <t>ООСО</t>
  </si>
  <si>
    <t>Из осталих извора</t>
  </si>
  <si>
    <t>Услуге комуникација</t>
  </si>
  <si>
    <t>Трошкови осигурања</t>
  </si>
  <si>
    <t>Закуп имовине и опреме</t>
  </si>
  <si>
    <t>00203011 ДЗ КИКИНДА</t>
  </si>
  <si>
    <t>00204017 ДЗ ПАНЧЕВО</t>
  </si>
  <si>
    <t>00204018 ОБ ПАНЧЕВО</t>
  </si>
  <si>
    <t>1.</t>
  </si>
  <si>
    <t>РЕПУБЛИЧКИ ФОНД ЗА ЗДРАВСТВЕНО</t>
  </si>
  <si>
    <t>00203012 OБ КИКИНДА</t>
  </si>
  <si>
    <t>00203013 ДЗ СЕНТА</t>
  </si>
  <si>
    <t>00203014 ОБ СЕНТА</t>
  </si>
  <si>
    <t>00203015 АП СЕНТА</t>
  </si>
  <si>
    <t>00208014 ДЗ КРУПАЊ</t>
  </si>
  <si>
    <t>00208015 ДЗ МАЛИ ЗВОРНИК</t>
  </si>
  <si>
    <t>00209008 ДЗ ОСЕЧИНА</t>
  </si>
  <si>
    <t>00209009 ДЗ ЉИГ</t>
  </si>
  <si>
    <t>00209010 ДЗ МИОНИЦА</t>
  </si>
  <si>
    <t>00210008 ОБ СМЕДЕРЕВО</t>
  </si>
  <si>
    <t>00211008 ДЗ ГОЛУБАЦ</t>
  </si>
  <si>
    <t>00211009 ДЗ КУЧЕВО</t>
  </si>
  <si>
    <t>00211010 ДЗ МАЛО ЦРНИЋЕ</t>
  </si>
  <si>
    <t>00211011 ДЗ ПОЖАРЕВАЦ</t>
  </si>
  <si>
    <t>00221007 ДЗ ПРОКУПЉЕ</t>
  </si>
  <si>
    <t>00222007 ДЗ ПИРОТ</t>
  </si>
  <si>
    <t>00222008 ОБ ПИРОТ</t>
  </si>
  <si>
    <t>Права из социјалног осигурања која се исплаћују непосредно пружаоцима услуга</t>
  </si>
  <si>
    <t>Трансфери другим организацијама обавезног социјалног осигурања за доприносе за осигурање</t>
  </si>
  <si>
    <t>Накнаде из буџета у случају болести и инвалидности</t>
  </si>
  <si>
    <t>Текуће поправке и одржавање зграда и објеката</t>
  </si>
  <si>
    <t>Текуће поправке и одржавање опреме</t>
  </si>
  <si>
    <t>Административни материјал</t>
  </si>
  <si>
    <t>Материјали за образовање и усавршавање запослених</t>
  </si>
  <si>
    <t>Материјали за саобраћај</t>
  </si>
  <si>
    <t>Примања од отплате кредита датих међународним организацијама</t>
  </si>
  <si>
    <t>Примања од отплате кредита датих страним пословним банкама</t>
  </si>
  <si>
    <t>Опрема за војску</t>
  </si>
  <si>
    <t>Опрема за јавну безбедност</t>
  </si>
  <si>
    <t>Отплата главнице мултилатералним институцијама</t>
  </si>
  <si>
    <t>Отплата главнице на стране финансијске деривате</t>
  </si>
  <si>
    <t>Отплата главнице по гаранцијама</t>
  </si>
  <si>
    <t>Набавка домаћих хартија од вредности, изузев акција</t>
  </si>
  <si>
    <t>Кредити домаћим нефинансијским јавним институцијама</t>
  </si>
  <si>
    <t>Акцизе на алкохолна пића</t>
  </si>
  <si>
    <t>Акцизе на освежавајућа безалкохолна пића</t>
  </si>
  <si>
    <t>Акциза на кафу</t>
  </si>
  <si>
    <t>Друге акцизе</t>
  </si>
  <si>
    <t>ЈЕДНОКРАТНИ ПОРЕЗ НА ЕКСТРА ПРОФИТ И ЕКСТРА ИМОВИНУ СТЕЧЕНУ КОРИШЋЕЊЕМ ПОСЕБНИХ ПОГОДНОСТИ (од 5041 до 5046)</t>
  </si>
  <si>
    <t>СОЦИЈАЛНИ ДОПРИНОСИ (5048 + 5053)</t>
  </si>
  <si>
    <t>ДОПРИНОСИ ЗА СОЦИЈАЛНО ОСИГУРАЊЕ (од 5049 до 5052)</t>
  </si>
  <si>
    <t>ОСТАЛИ СОЦИЈАЛНИ ДОПРИНОСИ (од 5054 до 5056)</t>
  </si>
  <si>
    <t>Социјални доприноси на терет послодаваца</t>
  </si>
  <si>
    <t>ДОНАЦИЈЕ ОД ИНОСТРАНИХ ДРЖАВА (5059 + 5060)</t>
  </si>
  <si>
    <t>Финансијске промене на финансијским лизинзима</t>
  </si>
  <si>
    <t>Таксе и накнаде</t>
  </si>
  <si>
    <t>00201007 ОБ СУБОТИЦА</t>
  </si>
  <si>
    <t>00204016 ОБ ВРШАЦ</t>
  </si>
  <si>
    <t>00205007 ДЗ СОМБОР</t>
  </si>
  <si>
    <t>00205008 ОБ СОМБОР</t>
  </si>
  <si>
    <t>00204001 ДЗ АЛИБУНАР</t>
  </si>
  <si>
    <t>00204003 ДЗ КОВАЧИЦА</t>
  </si>
  <si>
    <t>00204004 ДЗ КОВИН</t>
  </si>
  <si>
    <t>00204005 ДЗ ОПОВО</t>
  </si>
  <si>
    <t>00204006 ДЗ ПЛАНДИШТЕ</t>
  </si>
  <si>
    <t>00220013 ЗЗЗ РАДНИКА НИШ</t>
  </si>
  <si>
    <t>00220014 ЗЗЗ СТУДЕНАТА НИШ</t>
  </si>
  <si>
    <t>00220022 АУ НИШ</t>
  </si>
  <si>
    <t>Отплата главнице за финансијски лизинг</t>
  </si>
  <si>
    <t>Кредити домаћим пословним банкама</t>
  </si>
  <si>
    <t>Куповина стране валуте</t>
  </si>
  <si>
    <t>00229002 ЗЦ ГЊИЛАНЕ</t>
  </si>
  <si>
    <t>00230001 ДЗ БАРАЈЕВО</t>
  </si>
  <si>
    <t>00230002 ДЗ ВОЖДОВАЦ</t>
  </si>
  <si>
    <t>00230003 ДЗ ВРАЧАР</t>
  </si>
  <si>
    <t>00230004 ДЗ ГРОЦКА</t>
  </si>
  <si>
    <t>00230005 ДЗ ЗВЕЗДАРА</t>
  </si>
  <si>
    <t>00230006 ДЗ ЗЕМУН</t>
  </si>
  <si>
    <t>00230007 ДЗ ЛАЗАРЕВАЦ</t>
  </si>
  <si>
    <t>00230008 ДЗ МЛАДЕНОВАЦ</t>
  </si>
  <si>
    <t>00230010 ДЗ ОБРЕНОВАЦ</t>
  </si>
  <si>
    <t>00230011 ДЗ ПАЛИЛУЛА</t>
  </si>
  <si>
    <t>00230012 ДЗ РАКОВИЦА</t>
  </si>
  <si>
    <t>00230014 ДЗ СОПОТ</t>
  </si>
  <si>
    <t>00230016 ДЗ ЧУКАРИЦА</t>
  </si>
  <si>
    <t>00217005 АП ЧАЧАК</t>
  </si>
  <si>
    <t>Порез на доходак, добит и капиталну добит на терет физичких лица</t>
  </si>
  <si>
    <t>Порез на доходак, добит и капиталну добит на терет предузећа и осталих правних лица</t>
  </si>
  <si>
    <t>Административна опрема</t>
  </si>
  <si>
    <t>Опрема за пољопривреду</t>
  </si>
  <si>
    <t>Медицинска и лабораторијска опрема</t>
  </si>
  <si>
    <t>Остали порези</t>
  </si>
  <si>
    <t>Отплата камата на домаће финансијске деривате</t>
  </si>
  <si>
    <t>Отплата камата на домаће менице</t>
  </si>
  <si>
    <t>Отплата камата страним владама</t>
  </si>
  <si>
    <t>Отплата камата мултилатералним институцијама</t>
  </si>
  <si>
    <t>Отплата камата страним пословним банкама</t>
  </si>
  <si>
    <t>Порези, таксе и накнаде на употребу добара, на дозволу да се добра употребљавају или делатности обављају</t>
  </si>
  <si>
    <t>Исправка унутрашњег дуга</t>
  </si>
  <si>
    <t>Примања од задуживања од иностраних држава</t>
  </si>
  <si>
    <t>Примања од задуживања од мултилатералних институција</t>
  </si>
  <si>
    <t>Остали порези које плаћају друга или неидентификована лица</t>
  </si>
  <si>
    <t>Доприноси за социјално осигурање на терет запослених</t>
  </si>
  <si>
    <t>ДРУГИ ПОРЕЗИ (5031 + 5032)</t>
  </si>
  <si>
    <t>Примања од отплате кредита датих страним нефинансијским институцијама</t>
  </si>
  <si>
    <t>Права из социјалног осигурања која се исплаћују непосредно домаћинствима</t>
  </si>
  <si>
    <t>1.1.</t>
  </si>
  <si>
    <t>1.2.</t>
  </si>
  <si>
    <t>2.</t>
  </si>
  <si>
    <t>3.</t>
  </si>
  <si>
    <t>4.</t>
  </si>
  <si>
    <t>2.1.</t>
  </si>
  <si>
    <t>2.2.</t>
  </si>
  <si>
    <t>2.3.</t>
  </si>
  <si>
    <t>4.1.</t>
  </si>
  <si>
    <t>4.2.</t>
  </si>
  <si>
    <t>Р. Бр.</t>
  </si>
  <si>
    <t>ОПИС</t>
  </si>
  <si>
    <t>Почетно стање средстава на подрачунима (група 121000)</t>
  </si>
  <si>
    <t>Почетно стање средстава у благајни (група 121000)</t>
  </si>
  <si>
    <t>Приходи и примања  који се исказују у обрасцу бр. 5.(класе 700000, 800000 и 900000)</t>
  </si>
  <si>
    <t>Новчани приливи по основу наплаћеног ПДВ-а</t>
  </si>
  <si>
    <t>Остали новчани приливи који нису исказани на класама у обрасцу бр. 5.</t>
  </si>
  <si>
    <t>3.1.</t>
  </si>
  <si>
    <t>Расходи и издаци који се исказују у обрасцу бр.5. (класе 400000, 500000 и 600000)</t>
  </si>
  <si>
    <t>3.2.</t>
  </si>
  <si>
    <t>Новчани одливи по основу плаћеног ПДВ-а</t>
  </si>
  <si>
    <t>3.3.</t>
  </si>
  <si>
    <t>Остали новчани одливи који нису исказани на класама у обрасцу бр. 5.</t>
  </si>
  <si>
    <t>Салдо средстава на подрачунима (група 121000)</t>
  </si>
  <si>
    <t>Салдо средстава у благајни (група 121000)</t>
  </si>
  <si>
    <r>
      <t xml:space="preserve">КОЛОНА </t>
    </r>
    <r>
      <rPr>
        <b/>
        <u/>
        <sz val="10"/>
        <rFont val="Arial"/>
        <family val="2"/>
        <charset val="238"/>
      </rPr>
      <t>УКУПНО</t>
    </r>
  </si>
  <si>
    <r>
      <t xml:space="preserve">КОЛОНА 9 </t>
    </r>
    <r>
      <rPr>
        <b/>
        <u/>
        <sz val="10"/>
        <rFont val="Arial"/>
        <family val="2"/>
        <charset val="238"/>
      </rPr>
      <t>ООСО</t>
    </r>
  </si>
  <si>
    <t>_______________________________________________________________________</t>
  </si>
  <si>
    <t>(Попуњава само индиректни корисник буџетских средстава)</t>
  </si>
  <si>
    <t>(У хиљадама динара)</t>
  </si>
  <si>
    <t>00224012 ДЗ ПРЕШЕВО</t>
  </si>
  <si>
    <t>00225001 ДЗ ГРАЧАНИЦА</t>
  </si>
  <si>
    <t>00225002 ДЗ ДОЊА ГУШТЕРИЦА</t>
  </si>
  <si>
    <t>00225003 ДЗ КОСОВО ПОЉЕ</t>
  </si>
  <si>
    <t>00225004 ДЗ ОБИЛИЋ</t>
  </si>
  <si>
    <t>00225005 ДЗ ШТРПЦЕ</t>
  </si>
  <si>
    <t>00225006 КБЦ ПРИШТИНА</t>
  </si>
  <si>
    <t>00225008 ЗЦ ПРИЗРЕН</t>
  </si>
  <si>
    <t>00225009 ДЗ ПРИШТИНА</t>
  </si>
  <si>
    <t>00225010 ДЗ ДРАГАШ</t>
  </si>
  <si>
    <t>00225011 АУ ПРИЗРЕН</t>
  </si>
  <si>
    <t>00225012 ДЗ ИСТОК</t>
  </si>
  <si>
    <t>00225013 ЗЦ ПЕЋ</t>
  </si>
  <si>
    <t>00225015 ЗЦ ЂАКОВИЦА</t>
  </si>
  <si>
    <t>00225016 АУ ПЕЋ</t>
  </si>
  <si>
    <t>00228001 ДЗ ЗВЕЧАН</t>
  </si>
  <si>
    <t>00202009 ЗЈЗ ЗРЕЊАНИН</t>
  </si>
  <si>
    <t>00202011 ДЗ ЗРЕЊАНИН</t>
  </si>
  <si>
    <t>00202012 ОБ ЗРЕЊАНИН</t>
  </si>
  <si>
    <t>00203009 ЗЈЗ КИКИНДА</t>
  </si>
  <si>
    <t>00204012 ЗЈЗ ПАНЧЕВО</t>
  </si>
  <si>
    <t>00204014 АП ВРШАЦ</t>
  </si>
  <si>
    <t>00204015 ДЗ ВРШАЦ</t>
  </si>
  <si>
    <t>00205005 ЗЈЗ СОМБОР</t>
  </si>
  <si>
    <t>00206026 ДЗ ВРБАС</t>
  </si>
  <si>
    <t>00206027 ОБ ВРБАС</t>
  </si>
  <si>
    <t>00206028 АП ВРБАС</t>
  </si>
  <si>
    <t>00207011 ДЗ ИРИГ</t>
  </si>
  <si>
    <t>00208006 ЗЈЗ ШАБАЦ</t>
  </si>
  <si>
    <t>00208008 АП ШАБАЦ</t>
  </si>
  <si>
    <t>00209003 АП ВАЉЕВО</t>
  </si>
  <si>
    <t>00209005 ЗЈЗ ВАЉЕВО</t>
  </si>
  <si>
    <t>00210004 АП СМЕДЕРЕВО</t>
  </si>
  <si>
    <t>00211005 ЗЈЗ ПОЖАРЕВАЦ</t>
  </si>
  <si>
    <t>00211006 АП ПОЖАРЕВАЦ</t>
  </si>
  <si>
    <t>00212012 АП КРАГУЈЕВАЦ</t>
  </si>
  <si>
    <t>00213005 ЗЈЗ ЋУПРИЈА</t>
  </si>
  <si>
    <t>00213008 ДЗ ЈАГОДИНА</t>
  </si>
  <si>
    <t>00213009 ОБ ЈАГОДИНА</t>
  </si>
  <si>
    <t>00213010 АП ЈАГОДИНА</t>
  </si>
  <si>
    <t>00213011 ДЗ ЋУПРИЈА</t>
  </si>
  <si>
    <t>00213012 ОБ ЋУПРИЈА</t>
  </si>
  <si>
    <t>00215005 ЗЈЗ ЗАЈЕЧАР</t>
  </si>
  <si>
    <t>00215006 АП ЗАЈЕЧАР</t>
  </si>
  <si>
    <t>00216004 ЗЈЗ УЖИЦЕ</t>
  </si>
  <si>
    <t>00216005 АП УЖИЦЕ</t>
  </si>
  <si>
    <t>00217004 ЗЈЗ ЧАЧАК</t>
  </si>
  <si>
    <t>00218004 ЗЈЗ КРАЉЕВО</t>
  </si>
  <si>
    <t>00219004 ЗЈЗ КРУШЕВАЦ</t>
  </si>
  <si>
    <t>00221005 АП ПРОКУПЉЕ</t>
  </si>
  <si>
    <t>00221006 ДЗ ЖИТОРАЂА</t>
  </si>
  <si>
    <t>00222003 ЗЈЗ ПИРОТ</t>
  </si>
  <si>
    <t>00222004 АП ПИРОТ</t>
  </si>
  <si>
    <t>00223003 ЗЈЗ ЛЕСКОВАЦ</t>
  </si>
  <si>
    <t>00223004 АП ЛЕСКОВАЦ</t>
  </si>
  <si>
    <t>00224006 ЗЈЗ ВРАЊЕ</t>
  </si>
  <si>
    <t>00224007 АП ВРАЊЕ</t>
  </si>
  <si>
    <t>______________________</t>
  </si>
  <si>
    <t>____________________________________</t>
  </si>
  <si>
    <t>33 НОВИ ПАЗАР</t>
  </si>
  <si>
    <t>00211012 OБ ПОЖАРЕВАЦ</t>
  </si>
  <si>
    <t>33</t>
  </si>
  <si>
    <t>00218012 ДЗ НОВИ ПАЗАР</t>
  </si>
  <si>
    <t>00221008 ОБ ПРОКУПЉЕ</t>
  </si>
  <si>
    <t>Трошкови службених путовања у иностранство</t>
  </si>
  <si>
    <t>Трошкови путовања у оквиру редовног рада</t>
  </si>
  <si>
    <t>Остали трошкови транспорта</t>
  </si>
  <si>
    <t>Административне услуге</t>
  </si>
  <si>
    <t>Компјутерске услуге</t>
  </si>
  <si>
    <t>Услуге образовања и усавршавања запослених</t>
  </si>
  <si>
    <t>Текући трансфери осталим нивоима власти</t>
  </si>
  <si>
    <t>Примања од отплате кредита датих удружењима грађана у земљи</t>
  </si>
  <si>
    <t>Примања од отплате кредита датих нефинансијским приватним предузећима у земљи</t>
  </si>
  <si>
    <t>Залихе недовршене производње</t>
  </si>
  <si>
    <t>Залихе готових производа</t>
  </si>
  <si>
    <t>Залихе робе за даљу продају</t>
  </si>
  <si>
    <t>Копови</t>
  </si>
  <si>
    <t>Шуме</t>
  </si>
  <si>
    <t>Воде</t>
  </si>
  <si>
    <t>Робне резерве</t>
  </si>
  <si>
    <t>Кредити осталим нивоима власти</t>
  </si>
  <si>
    <t>Отплата камата на домаће хартије од вредности</t>
  </si>
  <si>
    <t>Отплата камата осталим нивоима власти</t>
  </si>
  <si>
    <t>Отплата камата домаћим јавним финансијским институцијама</t>
  </si>
  <si>
    <t>Отплата камата домаћим пословним банкама</t>
  </si>
  <si>
    <t>Отплата камата осталим домаћим кредиторима</t>
  </si>
  <si>
    <t>24</t>
  </si>
  <si>
    <t>30</t>
  </si>
  <si>
    <t>12</t>
  </si>
  <si>
    <t>Отплата главнице на домаће хартије од вредности, изузев акција</t>
  </si>
  <si>
    <t>Отплата главнице осталим нивоима власти</t>
  </si>
  <si>
    <t>Опрема за заштиту животне средине</t>
  </si>
  <si>
    <t>Стручне услуге</t>
  </si>
  <si>
    <t>Кредити невладиним организацијама у земљи</t>
  </si>
  <si>
    <t>Набавка домаћих акција и осталог капитала</t>
  </si>
  <si>
    <t>Набавка страних хартија од вредности, изузев акција</t>
  </si>
  <si>
    <t>Набавка страних акција и осталог капитала</t>
  </si>
  <si>
    <t>Кредити страним невладиним организацијама</t>
  </si>
  <si>
    <t>Текуће субвенције јавним нефинансијским предузећима и организацијама</t>
  </si>
  <si>
    <t>Капиталне субвенције јавним нефинансијским предузећима и организацијама</t>
  </si>
  <si>
    <t>Текуће субвенције приватним финансијским институцијама</t>
  </si>
  <si>
    <t>Капиталне субвенције приватним финансијским институцијама</t>
  </si>
  <si>
    <t>Текуће субвенције јавним финансијским институцијама</t>
  </si>
  <si>
    <t>Капиталне субвенције јавним финансијским институцијама</t>
  </si>
  <si>
    <t>Текуће субвенције приватним предузећима</t>
  </si>
  <si>
    <t>Капиталне субвенције приватним предузећима</t>
  </si>
  <si>
    <t>Текуће донације страним владама</t>
  </si>
  <si>
    <t>Капиталне донације страним владама</t>
  </si>
  <si>
    <t>Дотације непрофитним организацијама које пружају помоћ домаћинствима</t>
  </si>
  <si>
    <t>Дотације осталим непрофитним институцијама</t>
  </si>
  <si>
    <t>II. УКУПНИ РАСХОДИ И ИЗДАЦИ</t>
  </si>
  <si>
    <t>Услуге очувања животне средине, науке и геодетске услуге</t>
  </si>
  <si>
    <t>Остале специјализоване услуге</t>
  </si>
  <si>
    <t>Земљиште</t>
  </si>
  <si>
    <t>Споредне продаје добара и услуга које врше државне нетржишне јединице</t>
  </si>
  <si>
    <t>Импутиране продаје добара и услуга</t>
  </si>
  <si>
    <t>Други порези које искључиво плаћају предузећа, односно предузетници</t>
  </si>
  <si>
    <t>Други порези које плаћају остала лица или који се не могу идентификовати</t>
  </si>
  <si>
    <t>Акцизе на деривате нафте</t>
  </si>
  <si>
    <t>Акцизе на дуванске прерађевине</t>
  </si>
  <si>
    <t>Материјали за одржавање хигијене и угоститељство</t>
  </si>
  <si>
    <t>Примања од задуживања код осталих поверилаца у земљи</t>
  </si>
  <si>
    <t>Примања од отплате кредита датих домаћим јавним нефинансијским институцијама</t>
  </si>
  <si>
    <t>Примања од продаје стране валуте</t>
  </si>
  <si>
    <t>Износ извршених расхода и издатака</t>
  </si>
  <si>
    <t xml:space="preserve">Републике </t>
  </si>
  <si>
    <t>Плате, додаци и накнаде запослених</t>
  </si>
  <si>
    <t>Исплата накнада за време одсуствовања с посла на терет фондова</t>
  </si>
  <si>
    <t>00206004 ДЗ БЕОЧИН</t>
  </si>
  <si>
    <t>00206005 ДЗ БЕЧЕЈ</t>
  </si>
  <si>
    <t>00206006 ДЗ ЖАБАЉ</t>
  </si>
  <si>
    <t>00206007 ДЗ СРБОБРАН</t>
  </si>
  <si>
    <t>00206008 ДЗ ТЕМЕРИН</t>
  </si>
  <si>
    <t>00206009 ДЗ ТИТЕЛ</t>
  </si>
  <si>
    <t>ОСИГУРАЊЕ - БЕОГРАД</t>
  </si>
  <si>
    <t>13</t>
  </si>
  <si>
    <t>14</t>
  </si>
  <si>
    <t>15</t>
  </si>
  <si>
    <t>16</t>
  </si>
  <si>
    <t>17</t>
  </si>
  <si>
    <t>18</t>
  </si>
  <si>
    <t>19</t>
  </si>
  <si>
    <t>20</t>
  </si>
  <si>
    <t>21</t>
  </si>
  <si>
    <t>22</t>
  </si>
  <si>
    <t>25</t>
  </si>
  <si>
    <t>28</t>
  </si>
  <si>
    <t>29</t>
  </si>
  <si>
    <t>Образац 5</t>
  </si>
  <si>
    <t>Укупно                        (од 6 до 11)</t>
  </si>
  <si>
    <t>1</t>
  </si>
  <si>
    <t>2</t>
  </si>
  <si>
    <t>3</t>
  </si>
  <si>
    <t>4</t>
  </si>
  <si>
    <t>5</t>
  </si>
  <si>
    <t>6</t>
  </si>
  <si>
    <t>7</t>
  </si>
  <si>
    <t>8</t>
  </si>
  <si>
    <t>9</t>
  </si>
  <si>
    <t>10</t>
  </si>
  <si>
    <t>11</t>
  </si>
  <si>
    <t>Расходи и издаци на терет буџета</t>
  </si>
  <si>
    <t>Капиталне донације од међународних организација</t>
  </si>
  <si>
    <t>Текући трансфери од других нивоа власти</t>
  </si>
  <si>
    <t>Капитални трансфери од других нивоа власти</t>
  </si>
  <si>
    <t>Камате</t>
  </si>
  <si>
    <t>Дивиденде</t>
  </si>
  <si>
    <t>Повлачење прихода од квази корпорација</t>
  </si>
  <si>
    <t>Приход од имовине који припада имаоцима полиса осигурања</t>
  </si>
  <si>
    <t>Закуп непроизведене имовине</t>
  </si>
  <si>
    <t>Приходи од продаје добара и услуга или закупа од стране тржишних организација</t>
  </si>
  <si>
    <t>Драгоцености</t>
  </si>
  <si>
    <t>Отплата камата домаћинствима у земљи</t>
  </si>
  <si>
    <t>Капитални трансфери осталим нивоима власти</t>
  </si>
  <si>
    <t>Отплата камата осталим страним кредиторима</t>
  </si>
  <si>
    <t>Отплата камата на стране финансијске деривате</t>
  </si>
  <si>
    <t>I. УКУПНИ ПРИХОДИ И ПРИМАЊА</t>
  </si>
  <si>
    <t>Порези на добит и капиталне добитке које плаћају предузећа и друга правна лица</t>
  </si>
  <si>
    <t>Други једнократни порези на имовину</t>
  </si>
  <si>
    <t>Други периодични порези на имовину</t>
  </si>
  <si>
    <t>Примања од продаје драгоцености</t>
  </si>
  <si>
    <t>Примања од продаје земљишта</t>
  </si>
  <si>
    <t>Примања од продаје подземних блага</t>
  </si>
  <si>
    <t>Примања од продаје шума и вода</t>
  </si>
  <si>
    <t>Приходи од новчаних казни за привредне преступе</t>
  </si>
  <si>
    <t>Приходи од новчаних казни за прекршаје</t>
  </si>
  <si>
    <t>Приходи од пенала</t>
  </si>
  <si>
    <t>Приходи од одузете имовинске користи</t>
  </si>
  <si>
    <t>Остале новчане казне, пенали и приходи од одузете имовинске користи</t>
  </si>
  <si>
    <t>Накнада штете од дивљачи</t>
  </si>
  <si>
    <t>Трансфери између буџетских корисника на истом нивоу</t>
  </si>
  <si>
    <t>Износ остварених прихода и примања</t>
  </si>
  <si>
    <t>Републике</t>
  </si>
  <si>
    <t>Аутономне покрајине</t>
  </si>
  <si>
    <t>ИЗВЕШТАЈ О ИЗВРШЕЊУ БУЏЕТА</t>
  </si>
  <si>
    <t>ПОРЕЗ НА МЕЂУНАРОДНУ ТРГОВИНУ И ТРАНСАКЦИЈЕ (од 5024 до 5029)</t>
  </si>
  <si>
    <t>Нематеријална имовина</t>
  </si>
  <si>
    <t>00204013 АП ПАНЧЕВО</t>
  </si>
  <si>
    <t>00205001 ДЗ АПАТИН</t>
  </si>
  <si>
    <t>00205002 ДЗ КУЛА</t>
  </si>
  <si>
    <t>00205003 ДЗ ОЏАЦИ</t>
  </si>
  <si>
    <t>00205006 АП СОМБОР</t>
  </si>
  <si>
    <t>00206001 ДЗ БАЧ</t>
  </si>
  <si>
    <t>Наредбодавац</t>
  </si>
  <si>
    <t>Капиталне дотације међународним организацијама</t>
  </si>
  <si>
    <t>Јована Мариновића 2</t>
  </si>
  <si>
    <t>Из буџета</t>
  </si>
  <si>
    <t>00206023 ПАСТЕРОВ ЗАВОД НОВИ САД</t>
  </si>
  <si>
    <t>00207001 ДЗ ИНЂИЈА</t>
  </si>
  <si>
    <t>00207002 ДЗ ПЕЋИНЦИ</t>
  </si>
  <si>
    <t>00207003 ДЗ РУМА</t>
  </si>
  <si>
    <t>00207005 ДЗ ШИД</t>
  </si>
  <si>
    <t>00211007 ДЗ ЖАБАРИ</t>
  </si>
  <si>
    <t>ОБРАЗАЦ ПОПУНИО:</t>
  </si>
  <si>
    <t>ОДГОВОРНО ЛИЦЕ:</t>
  </si>
  <si>
    <t>___________________</t>
  </si>
  <si>
    <t>Трансфери између организација обавезног социјалног осигурања</t>
  </si>
  <si>
    <t>Кредити домаћим јавним финансијским институцијама</t>
  </si>
  <si>
    <t>Кредити физичким лицима и домаћинствима у земљи</t>
  </si>
  <si>
    <t>Кредити домаћим нефинансијским приватним предузећима</t>
  </si>
  <si>
    <t>Отплата главнице домаћим јавним финансијским институцијама</t>
  </si>
  <si>
    <t>Отплата главнице домаћим пословним банкама</t>
  </si>
  <si>
    <t>Отплата главнице осталим домаћим кредиторима</t>
  </si>
  <si>
    <t>Отплата главнице домаћинствима у земљи</t>
  </si>
  <si>
    <t>Отплата домаћих меница</t>
  </si>
  <si>
    <t>Отплата главнице страним владама</t>
  </si>
  <si>
    <t>Услуге одржавања аутопутева</t>
  </si>
  <si>
    <t>Услуге одржавања националних паркова и природних површина</t>
  </si>
  <si>
    <t>Општи порези на добра и услуге</t>
  </si>
  <si>
    <t>Добит фискалних монопола</t>
  </si>
  <si>
    <t>Порези на појединачне услуге</t>
  </si>
  <si>
    <t>Други порези на добра и услуге</t>
  </si>
  <si>
    <t>Царине и друге увозне дажбине</t>
  </si>
  <si>
    <t>Порези на извоз</t>
  </si>
  <si>
    <t>Добит извозних или увозних монопола</t>
  </si>
  <si>
    <t>Добит по основу разлике између куповног и продајног девизног курса</t>
  </si>
  <si>
    <t>Порези на продају или куповину девиза</t>
  </si>
  <si>
    <t>Други порези на међународну трговину и трансакције</t>
  </si>
  <si>
    <t>Порез на доходак, добит и капиталну добит нераспоредив између физичких и правних лица</t>
  </si>
  <si>
    <t>Остали једнократни порези на имовину</t>
  </si>
  <si>
    <t>Остали порези које плаћају искључиво предузећа и предузетници</t>
  </si>
  <si>
    <t>00209004 ДЗ ЛАЈКОВАЦ</t>
  </si>
  <si>
    <t>00211002 ДЗ ЖАГУБИЦА</t>
  </si>
  <si>
    <t>Материјали за очување животне средине и науку</t>
  </si>
  <si>
    <t>Материјали за образовање, културу и спорт</t>
  </si>
  <si>
    <t>Медицински и лабораторијски материјали</t>
  </si>
  <si>
    <t>Материјали за посебне намене</t>
  </si>
  <si>
    <t>03</t>
  </si>
  <si>
    <t>01</t>
  </si>
  <si>
    <t>02</t>
  </si>
  <si>
    <t>05</t>
  </si>
  <si>
    <t>09</t>
  </si>
  <si>
    <t>04</t>
  </si>
  <si>
    <t>06</t>
  </si>
  <si>
    <t>08</t>
  </si>
  <si>
    <t>07</t>
  </si>
  <si>
    <t>23</t>
  </si>
  <si>
    <t>Ознака ОП</t>
  </si>
  <si>
    <t>Број конта</t>
  </si>
  <si>
    <t>Опис</t>
  </si>
  <si>
    <t>Залихе материјала</t>
  </si>
  <si>
    <t>00218008 АУ КРАЉЕВО</t>
  </si>
  <si>
    <t>00218009 ДЗ ТУТИН</t>
  </si>
  <si>
    <t>00218010 ДЗ ВРЊАЧКА БАЊА</t>
  </si>
  <si>
    <t>00219001 ДЗ ТРСТЕНИК</t>
  </si>
  <si>
    <t>00219005 АУ КРУШЕВАЦ</t>
  </si>
  <si>
    <t>00219006 ДЗ БРУС</t>
  </si>
  <si>
    <t>00219007 ДЗ АЛЕКСАНДРОВАЦ</t>
  </si>
  <si>
    <t>00219008 ДЗ ЋИЋЕВАЦ</t>
  </si>
  <si>
    <t>00219009 ДЗ ВАРВАРИН</t>
  </si>
  <si>
    <t>00220001 ДЗ ГАЏИН ХАН</t>
  </si>
  <si>
    <t>00220002 ДЗ ДОЉЕВАЦ</t>
  </si>
  <si>
    <t>00220003 ДЗ СВРЉИГ</t>
  </si>
  <si>
    <t>00220004 ДЗ СОКОБАЊА</t>
  </si>
  <si>
    <t>00220005 ДЗ НИШ</t>
  </si>
  <si>
    <t>00220006 ДЗ МЕРОШИНА</t>
  </si>
  <si>
    <t>00220007 ДЗ РАЖАЊ</t>
  </si>
  <si>
    <t>00221001 ДЗ КУРШУМЛИЈА</t>
  </si>
  <si>
    <t>00221002 ДЗ БЛАЦЕ</t>
  </si>
  <si>
    <t>00222001 ДЗ БЕЛА ПАЛАНКА</t>
  </si>
  <si>
    <t>00228004 ЗЈЗ К. МИТРОВИЦА</t>
  </si>
  <si>
    <t>00229001 АП ГЊИЛАНЕ</t>
  </si>
  <si>
    <t>00230055 ВМА БЕОГРАД</t>
  </si>
  <si>
    <t>Примања од продаје робних резерви</t>
  </si>
  <si>
    <t>Примања од продаје залиха производње</t>
  </si>
  <si>
    <t>Примања од продаје робе за даљу продају</t>
  </si>
  <si>
    <t>Куповина зграда и објеката</t>
  </si>
  <si>
    <t>Изградња зграда и објеката</t>
  </si>
  <si>
    <t>Капитално одржавање зграда и објеката</t>
  </si>
  <si>
    <t>Пројектно планирање</t>
  </si>
  <si>
    <t>Опрема за саобраћај</t>
  </si>
  <si>
    <t>Опрема за производњу, моторна, непокретна и немоторна опрема</t>
  </si>
  <si>
    <t>Култивисана имовина</t>
  </si>
  <si>
    <t>Примања од продаје непокретности</t>
  </si>
  <si>
    <t>Примања од продаје покретне имовине</t>
  </si>
  <si>
    <t>Остали трошкови</t>
  </si>
  <si>
    <t>Накнада штете за повреде или штету насталу услед елементарних непогода</t>
  </si>
  <si>
    <t>Расходи који се финансирају из средстава за реализацију националног инвестиционог плана</t>
  </si>
  <si>
    <t>Остале некретнине и опрема</t>
  </si>
  <si>
    <t>ПОРЕЗИ (5004 + 5008 + 5010 + 5017 + 5023 + 5030 + 5033 + 5040)</t>
  </si>
  <si>
    <t>ПОРЕЗ НА ДОХОДАК, ДОБИТ И КАПИТАЛНЕ ДОБИТКЕ (од 5005 до 5007)</t>
  </si>
  <si>
    <t>ПОРЕЗ НА ФОНД ЗАРАДА (5009)</t>
  </si>
  <si>
    <t>ПОРЕЗ НА ИМОВИНУ (од 5011 до 5016)</t>
  </si>
  <si>
    <t>ПОРЕЗ НА ДОБРА И УСЛУГЕ (од 5018 до 5022)</t>
  </si>
  <si>
    <t>Помоћ у медицинском лечењу запосленог или чланова уже породице и друге помоћи запосленом</t>
  </si>
  <si>
    <t>Накнаде трошкова за запослене</t>
  </si>
  <si>
    <t>Награде запосленима и остали посебни расходи</t>
  </si>
  <si>
    <t>Трошкови путовања ученика</t>
  </si>
  <si>
    <t>00201005 АП СУБОТИЦА</t>
  </si>
  <si>
    <t>00202001 ДЗ ЖИТИШТЕ</t>
  </si>
  <si>
    <t>00202004 ДЗ СЕЧАЊ</t>
  </si>
  <si>
    <t>00202010 АП ЗРЕЊАНИН</t>
  </si>
  <si>
    <t>00203001 ДЗ АДА</t>
  </si>
  <si>
    <t>00203002 ДЗ КАЊИЖА</t>
  </si>
  <si>
    <t>00203004 ДЗ ЧОКА</t>
  </si>
  <si>
    <t>00203010 АП КИКИНДА</t>
  </si>
  <si>
    <t>00230049 КБЦ ЗЕМУН</t>
  </si>
  <si>
    <t>00230050 КБЦ ЗВЕЗДАРА</t>
  </si>
  <si>
    <t>Услуге информисања</t>
  </si>
  <si>
    <t>Амортизација опреме</t>
  </si>
  <si>
    <t>Амортизација осталих некретнина и опреме</t>
  </si>
  <si>
    <t>Употреба драгоцености</t>
  </si>
  <si>
    <t>Употреба земљишта</t>
  </si>
  <si>
    <t>Употреба подземног блага</t>
  </si>
  <si>
    <t>Употреба шума и вода</t>
  </si>
  <si>
    <t>Амортизација нематеријалне имовине</t>
  </si>
  <si>
    <t>Отплата камата по гаранцијама</t>
  </si>
  <si>
    <t>Текуће дотације међународним организацијама</t>
  </si>
  <si>
    <t>00201004 ЗЈЗ СУБОТИЦА</t>
  </si>
  <si>
    <t>00201006 ДЗ СУБОТИЦА</t>
  </si>
  <si>
    <t>Доприноси за социјално осигурање на терет послодавца</t>
  </si>
  <si>
    <t>Примања од продаје осталих основних средстава</t>
  </si>
  <si>
    <t>Примања од задуживања од домаћинстава у земљи</t>
  </si>
  <si>
    <t>Услуге за домаћинство и угоститељство</t>
  </si>
  <si>
    <t>Репрезентација</t>
  </si>
  <si>
    <t>Остале опште услуге</t>
  </si>
  <si>
    <t>Пољопривредне услуге</t>
  </si>
  <si>
    <t>Услуге образовања, културе и спорта</t>
  </si>
  <si>
    <t>Медицинске услуге</t>
  </si>
  <si>
    <t>Нефинансијска имовина која се финансира из средстава за реализацију националног инвестиционог плана</t>
  </si>
  <si>
    <t>Кредити страним владама</t>
  </si>
  <si>
    <t>Кредити међународним организацијама</t>
  </si>
  <si>
    <t>Кредити страним пословним банкама</t>
  </si>
  <si>
    <t>Кредити страним нефинансијским институцијама</t>
  </si>
  <si>
    <t>Негативне курсне разлике</t>
  </si>
  <si>
    <t>Казне за кашњење</t>
  </si>
  <si>
    <t>Порези на доходак, добит и капиталне добитке који се не могу разврстати између физичких и правних лица</t>
  </si>
  <si>
    <t>Примања од отплате кредита датих страним невладиним организацијама</t>
  </si>
  <si>
    <t>Примања од продаје страних акција и осталог капитала</t>
  </si>
  <si>
    <t>Приходи из буџета</t>
  </si>
  <si>
    <t>Меморандумске ставке за рефундацију расхода</t>
  </si>
  <si>
    <t>Меморандумске ставке за рефундацију расхода из претходне године</t>
  </si>
  <si>
    <t>Назив корисника буџетских средстава</t>
  </si>
  <si>
    <t>Назив надлежног директног корисника буџетских средстава</t>
  </si>
  <si>
    <t>Остале накнаде из буџета</t>
  </si>
  <si>
    <t>Периодични порези на непокретности</t>
  </si>
  <si>
    <t>Периодични порези на нето имовину</t>
  </si>
  <si>
    <t>Порези на заоставштину, наслеђе и поклон</t>
  </si>
  <si>
    <t>Порези на финансијске и капиталне трансакције</t>
  </si>
  <si>
    <t>Примања од задуживања од осталих иностраних поверилаца</t>
  </si>
  <si>
    <t>Примања од иностраних финансијских деривата</t>
  </si>
  <si>
    <t>Исправка спољног дуга</t>
  </si>
  <si>
    <t>Примања од продаје домаћих хартија од вредности, изузев акција</t>
  </si>
  <si>
    <t>Примања од отплате кредита датих осталим нивоима власти</t>
  </si>
  <si>
    <t>Примања од отплате кредита датих домаћим јавним финансијским институцијама</t>
  </si>
  <si>
    <t>28 КОСОВСКА МИТРОВИЦА</t>
  </si>
  <si>
    <t>30 БЕОГРАД</t>
  </si>
  <si>
    <t>02 ЗРЕЊАНИН</t>
  </si>
  <si>
    <t>04 ПАНЧЕВО</t>
  </si>
  <si>
    <t>08 ШАБАЦ</t>
  </si>
  <si>
    <t>09 ВАЉЕВО</t>
  </si>
  <si>
    <t>11 ПОЖАРЕВАЦ</t>
  </si>
  <si>
    <t>15 ЗАЈЕЧАР</t>
  </si>
  <si>
    <t>16 УЖИЦЕ</t>
  </si>
  <si>
    <t>17 ЧАЧАК</t>
  </si>
  <si>
    <t>18 КРАЉЕВО</t>
  </si>
  <si>
    <t>19 КРУШЕВАЦ</t>
  </si>
  <si>
    <t>20 НИШ</t>
  </si>
  <si>
    <t>21 ПРОКУПЉЕ</t>
  </si>
  <si>
    <t>24 ВРАЊЕ</t>
  </si>
  <si>
    <t>29 ГЊИЛАНЕ</t>
  </si>
  <si>
    <t>Доприноси за социјално осигурање лица која обављају самосталну делатност и незапослених лица</t>
  </si>
  <si>
    <t>Доприноси за социјално осигурање који се не могу разврстати</t>
  </si>
  <si>
    <t>Социјални доприноси на терет осигураника</t>
  </si>
  <si>
    <t>00222005 ДЗ БАБУШНИЦА</t>
  </si>
  <si>
    <t>00222006 ДЗ ДИМИТРОВГРАД</t>
  </si>
  <si>
    <t>00223001 ДЗ БОЈНИК</t>
  </si>
  <si>
    <t>00223005 ДЗ ЛЕБАНЕ</t>
  </si>
  <si>
    <t>00223007 ДЗ ВЛАСОТИНЦЕ</t>
  </si>
  <si>
    <t>00223008 ДЗ ЛЕСКОВАЦ</t>
  </si>
  <si>
    <t>00223009 ОБ ЛЕСКОВАЦ</t>
  </si>
  <si>
    <t>00223010 ДЗ МЕДВЕЂА</t>
  </si>
  <si>
    <t>00224001 ЗЦ ВРАЊЕ</t>
  </si>
  <si>
    <t>00224002 ЗЦ СУРДУЛИЦА</t>
  </si>
  <si>
    <t>00224008 ДЗ ВЛАДИЧИН ХАН</t>
  </si>
  <si>
    <t>00224009 ДЗ БУЈАНОВАЦ</t>
  </si>
  <si>
    <t>00224010 ДЗ БОСИЛЕГРАД</t>
  </si>
  <si>
    <t>00224011 АП БУЈАНОВАЦ</t>
  </si>
  <si>
    <t>00212001 ДЗ КРАГУЈЕВАЦ</t>
  </si>
  <si>
    <t>00212002 ДЗ БАТОЧИНА</t>
  </si>
  <si>
    <t>00212003 ДЗ КНИЋ</t>
  </si>
  <si>
    <t>00212004 ДЗ ЛАПОВО</t>
  </si>
  <si>
    <t>00212005 ДЗ РАЧА</t>
  </si>
  <si>
    <t>00212006 ДЗ ТОПОЛА</t>
  </si>
  <si>
    <t>00212007 ЗЦ АРАНЂЕЛОВАЦ</t>
  </si>
  <si>
    <t>00212013 АП АРАНЂЕЛОВАЦ</t>
  </si>
  <si>
    <t>00213001 ДЗ ДЕСПОТОВАЦ</t>
  </si>
  <si>
    <t>00213002 ДЗ СВИЛАЈНАЦ</t>
  </si>
  <si>
    <t>00213007 ДЗ РЕКОВАЦ</t>
  </si>
  <si>
    <t>00214002 ЗЦ НЕГОТИН</t>
  </si>
  <si>
    <t>00214003 ЗЦ КЛАДОВО</t>
  </si>
  <si>
    <t>00214005 АУ БОР</t>
  </si>
  <si>
    <t>00214006 ДЗ МАЈДАНПЕК</t>
  </si>
  <si>
    <t>00214007 ОБ МАЈДАНПЕК</t>
  </si>
  <si>
    <t>00215001 ДЗ БОЉЕВАЦ</t>
  </si>
  <si>
    <t>00215002 ЗЦ КЊАЖЕВАЦ</t>
  </si>
  <si>
    <t>00215003 ЗЦ ЗАЈЕЧАР</t>
  </si>
  <si>
    <t>00216001 ЗЦ УЖИЦЕ</t>
  </si>
  <si>
    <t>00218001 ДЗ РАШКА</t>
  </si>
  <si>
    <t>БО</t>
  </si>
  <si>
    <t>771100 исказан у обрасцу 5ГО</t>
  </si>
  <si>
    <t>3=1+2</t>
  </si>
  <si>
    <t>6=4+5</t>
  </si>
  <si>
    <t>00206029 ВМЦ НОВИ САД</t>
  </si>
  <si>
    <t>00210009 ДЗ СМЕДЕРЕВО</t>
  </si>
  <si>
    <t>00213014 ДЗ ПАРАЋИН</t>
  </si>
  <si>
    <t>00213015 АП ПАРАЋИН</t>
  </si>
  <si>
    <t>00213016 ОБ ПАРАЋИН</t>
  </si>
  <si>
    <t>00218013 ОБ НОВИ ПАЗАР</t>
  </si>
  <si>
    <t>00219012 ОБ КРУШЕВАЦ</t>
  </si>
  <si>
    <t>00220024 ВОЈНА БОЛНИЦА НИШ</t>
  </si>
  <si>
    <t>Текуће помоћи од ЕУ</t>
  </si>
  <si>
    <t>Капиталне помоћи од ЕУ</t>
  </si>
  <si>
    <t>Амортизација култивисане опреме</t>
  </si>
  <si>
    <t>Отплата камата на хартије од вредности емитоване на иностраном финансијском тржишту</t>
  </si>
  <si>
    <t>Остали пратећи трошкови задуживања</t>
  </si>
  <si>
    <t>Новчане казне и пенали</t>
  </si>
  <si>
    <t>Опрема за образовање, културу и спорт</t>
  </si>
  <si>
    <t>Отплата главнице на хартије од вредности, изузев акција, емитоване на иностраном финансијском тржишту</t>
  </si>
  <si>
    <t>Отплата гаранција по комерцијалним трансакцијама</t>
  </si>
  <si>
    <t>Примања од емитовања хартија од вредности, изузев акција, на иностраном финансијском тржишту</t>
  </si>
  <si>
    <t>ТЕКУЋИ ПРИХОДИ И ПРИМАЊА ОД ПРОДАЈЕ НЕФИНАНСИЈСКЕ ИМОВИНЕ (5002 + 5106)</t>
  </si>
  <si>
    <t>ТЕКУЋИ ПРИХОДИ (5003 + 5047 + 5057 + 5069 + 5094 + 5099 + 5103)</t>
  </si>
  <si>
    <t>АКЦИЗЕ (од 5034 до 5039)</t>
  </si>
  <si>
    <t>ДОНАЦИЈЕ, ПОМОЋИ И ТРАНСФЕРИ (5058 + 5061 + 5066)</t>
  </si>
  <si>
    <t>ДОНАЦИЈЕ И ПОМОЋИ ОД МЕЂУНАРОДНИХ ОРГАНИЗАЦИЈА (од 5062 до 5065)</t>
  </si>
  <si>
    <t>ТРАНСФЕРИ ОД ДРУГИХ НИВОА ВЛАСТИ (5067 + 5068)</t>
  </si>
  <si>
    <t>ДРУГИ ПРИХОДИ (5070 + 5077 + 5082 + 5089 + 5092)</t>
  </si>
  <si>
    <t>ПРИХОДИ ОД ИМОВИНЕ (од 5071 до 5076)</t>
  </si>
  <si>
    <t>ПРИХОДИ ОД ПРОДАЈЕ ДОБАРА И УСЛУГА (од 5078 до 5081)</t>
  </si>
  <si>
    <t>НОВЧАНЕ КАЗНЕ И ОДУЗЕТА ИМОВИНСКА КОРИСТ (од 5083 до 5088)</t>
  </si>
  <si>
    <t>Приходи од новчаних казни за кривична дела</t>
  </si>
  <si>
    <t>ДОБРОВОЉНИ ТРАНСФЕРИ ОД ФИЗИЧКИХ И ПРАВНИХ ЛИЦА (5090 + 5091)</t>
  </si>
  <si>
    <t>МЕШОВИТИ И НЕОДРЕЂЕНИ ПРИХОДИ (5093)</t>
  </si>
  <si>
    <t>МЕМОРАНДУМСКЕ СТАВКЕ ЗА РЕФУНДАЦИЈУ РАСХОДА (5095 + 5097)</t>
  </si>
  <si>
    <t>МЕМОРАНДУМСКЕ СТАВКЕ ЗА РЕФУНДАЦИЈУ РАСХОДА (5096)</t>
  </si>
  <si>
    <t>МЕМОРАНДУМСКЕ СТАВКЕ ЗА РЕФУНДАЦИЈУ РАСХОДА ИЗ ПРЕТХОДНЕ ГОДИНЕ (5098)</t>
  </si>
  <si>
    <t>ТРАНСФЕРИ ИЗМЕЂУ БУЏЕТСКИХ КОРИСНИКА НА ИСТОМ НИВОУ (5100)</t>
  </si>
  <si>
    <t>ТРАНСФЕРИ ИЗМЕЂУ БУЏЕТСКИХ КОРИСНИКА НА ИСТОМ НИВОУ (5101 + 5102)</t>
  </si>
  <si>
    <t>ПРИХОДИ ИЗ БУЏЕТА (5104)</t>
  </si>
  <si>
    <t>ПРИХОДИ ИЗ БУЏЕТА (5105)</t>
  </si>
  <si>
    <t>ПРИМАЊА ОД ПРОДАЈЕ НЕФИНАНСИЈСКЕ ИМОВИНЕ (5107 + 5114 + 5121 + 5124)</t>
  </si>
  <si>
    <t>ПРИМАЊА ОД ПРОДАЈЕ ОСНОВНИХ СРЕДСТАВА (5108 + 5110 + 5112)</t>
  </si>
  <si>
    <t>ПРИМАЊА ОД ПРОДАЈЕ НЕПОКРЕТНОСТИ (5109)</t>
  </si>
  <si>
    <t>ПРИМАЊА ОД ПРОДАЈЕ ПОКРЕТНЕ ИМОВИНЕ (5111)</t>
  </si>
  <si>
    <t>ПРИМАЊА ОД ПРОДАЈЕ ОСТАЛИХ ОСНОВНИХ СРЕДСТАВА (5113)</t>
  </si>
  <si>
    <t>ПРИМАЊА ОД ПРОДАЈЕ ЗАЛИХА (5115 + 5117 + 5119)</t>
  </si>
  <si>
    <t>ПРИМАЊА ОД ПРОДАЈЕ РОБНИХ РЕЗЕРВИ (5116)</t>
  </si>
  <si>
    <t>ПРИМАЊА ОД ПРОДАЈЕ ЗАЛИХА  ПРОИЗВОДЊЕ (5118)</t>
  </si>
  <si>
    <t>ПРИМАЊА ОД ПРОДАЈЕ РОБЕ ЗА ДАЉУ ПРОДАЈУ (5120)</t>
  </si>
  <si>
    <t>ПРИМАЊА ОД ПРОДАЈЕ ДРАГОЦЕНОСТИ (5122)</t>
  </si>
  <si>
    <t>ПРИМАЊА ОД ПРОДАЈЕ ДРАГОЦЕНОСТИ (5123)</t>
  </si>
  <si>
    <t>ПРИМАЊА ОД ПРОДАЈЕ ПРИРОДНЕ ИМОВИНЕ (5125 + 5127 + 5129)</t>
  </si>
  <si>
    <t>ПРИМАЊА ОД ПРОДАЈЕ ЗЕМЉИШТА (5126)</t>
  </si>
  <si>
    <t>ПРИМАЊА ОД ПРОДАЈЕ ПОДЗЕМНИХ БЛАГА (5128)</t>
  </si>
  <si>
    <t>ПРИМАЊА ОД ПРОДАЈЕ ШУМА И ВОДА (5130)</t>
  </si>
  <si>
    <t>ПРИМАЊА ОД ЗАДУЖИВАЊА И ПРОДАЈЕ ФИНАНСИЈСКЕ ИМОВИНЕ (5132 + 5151)</t>
  </si>
  <si>
    <t>ПРИМАЊА ОД ЗАДУЖИВАЊА (5133 + 5143)</t>
  </si>
  <si>
    <t>ПРИМАЊА ОД ДОМАЋИХ ЗАДУЖИВАЊА (од 5134 до 5142)</t>
  </si>
  <si>
    <t>ПРИМАЊА ОД ИНОСТРАНОГ ЗАДУЖИВАЊА (од 5144 до 5150)</t>
  </si>
  <si>
    <t>Примања од задуживања од иностраних пословних банака</t>
  </si>
  <si>
    <t>ПРИМАЊА ОД ПРОДАЈЕ ФИНАНСИЈСКЕ ИМОВИНЕ (5152 + 5162)</t>
  </si>
  <si>
    <t xml:space="preserve">ПРИМАЊА ОД ПРОДАЈЕ ДОМАЋЕ ФИНАНСИЈСКЕ ИМОВИНЕ (од 5153 до 5161) </t>
  </si>
  <si>
    <t>Примања од отплате кредита домаћим пословним банкама</t>
  </si>
  <si>
    <t>ПРИМАЊА ОД ПРОДАЈЕ СТРАНЕ ФИНАНСИЈСКЕ ИМОВИНЕ (од 5163 до 5170)</t>
  </si>
  <si>
    <t>УКУПНИ ПРИХОДИ И ПРИМАЊА (5001 + 5131)</t>
  </si>
  <si>
    <t>ТЕКУЋИ РАСХОДИ И ИЗДАЦИ ЗА НЕФИНАНСИЈСКЕ ИМОВИНЕ (5173 + 5341)</t>
  </si>
  <si>
    <t>ТЕКУЋИ РАСХОДИ (5174 + 5196 + 5241 + 5256 + 5280 + 5293 + 5309 + 5324)</t>
  </si>
  <si>
    <t>РАСХОДИ ЗА ЗАПОСЛЕНЕ (5175 + 5177 + 5181 + 5183 + 5188 + 5190 + 5192 + 5194)</t>
  </si>
  <si>
    <t>ПЛАТЕ, ДОДАЦИ И НАКНАДЕ ЗАПОСЛЕНИХ (ЗАРАДЕ) (5176)</t>
  </si>
  <si>
    <t>СОЦИЈАЛНИ ДОПРИНОСИ НА ТЕРЕТ ПОСЛОДАВЦА (од 5178 до 5180)</t>
  </si>
  <si>
    <t>Допринос за пензијско и инвалидско осигурање</t>
  </si>
  <si>
    <t>НАКНАДЕ У НАТУРИ (5182)</t>
  </si>
  <si>
    <t>СОЦИЈАЛНА ДАВАЊА ЗАПОСЛЕНИМА (од 5184 до 5187)</t>
  </si>
  <si>
    <t>НАКНАДА ТРОШКОВА ЗА ЗАПОСЛЕНЕ (5189)</t>
  </si>
  <si>
    <t>НАГРАДЕ ЗАПОСЛЕНИМА И ОСТАЛИ ПОСЕБНИ РАСХОДИ (5191)</t>
  </si>
  <si>
    <t>ПОСЛАНИЧКИ ДОДАТАК (5193)</t>
  </si>
  <si>
    <t>СУДИЈСКИ ДОДАТАК (5195)</t>
  </si>
  <si>
    <t xml:space="preserve">КОРИШЋЕЊЕ УСЛУГА И РОБА (5197 + 5205 + 5211 + 5220 + 5228 + 5231) </t>
  </si>
  <si>
    <t>СТАЛНИ ТРОШКОВИ (од 5198 до 5204)</t>
  </si>
  <si>
    <t>ТРОШКОВИ ПУТОВАЊА (од 5206 до 5210)</t>
  </si>
  <si>
    <t>УСЛУГЕ ПО УГОВОРУ (од 5212 до 5219)</t>
  </si>
  <si>
    <t>СПЕЦИЈАЛИЗОВАНЕ УСЛУГЕ (од 5221 до 5227)</t>
  </si>
  <si>
    <t>ТЕКУЋЕ ПОПРАВКЕ И ОДРЖАВАЊЕ (5229 + 5230)</t>
  </si>
  <si>
    <t>МАТЕРИЈАЛ (од 5232 до 5240)</t>
  </si>
  <si>
    <t>Материјали за пољопривреду</t>
  </si>
  <si>
    <t>АМОРТИЗАЦИЈА И УПОТРЕБА СРЕДСТАВА ЗА РАД (5242 + 5246 + 5248 + 5250 + 5254)</t>
  </si>
  <si>
    <t>АМОРТИЗАЦИЈА НЕКРЕТНИНА И ОПРЕМЕ (од 5243 до 5245)</t>
  </si>
  <si>
    <t>Амортизација зграда и грађевинскиx објеката</t>
  </si>
  <si>
    <t>АМОРТИЗАЦИЈА КУЛТИВИСАНЕ ИМОВИНЕ (5247)</t>
  </si>
  <si>
    <t>УПОТРЕБА ДРАГОЦЕНОСТИ (5249)</t>
  </si>
  <si>
    <t>УПОТРЕБА ПРИРОДНЕ ИМОВИНЕ (од 5251 до 5253)</t>
  </si>
  <si>
    <t>АМОРТИЗАЦИЈА НЕМАТЕРИЈАЛНЕ ИМОВИНЕ (5255)</t>
  </si>
  <si>
    <t>ОТПЛАТА КАМАТА И ПРАТЕЋИ ТРОШКОВИ ЗАДУЖИВАЊА (5257 + 5267 + 5274 + 5276)</t>
  </si>
  <si>
    <t>ОТПЛАТЕ ДОМАЋИХ КАМАТА (од 5258 до 5266)</t>
  </si>
  <si>
    <t>ОТПЛАТА СТРАНИХ КАМАТА (од 5268 до 5273)</t>
  </si>
  <si>
    <t>ОТПЛАТА КАМАТА ПО ГАРАНЦИЈАМА (5275)</t>
  </si>
  <si>
    <t>ПРАТЕЋИ ТРОШКОВИ ЗАДУЖИВАЊА (од 5277 до 5279)</t>
  </si>
  <si>
    <t>СУБВЕНЦИЈЕ (5281 + 5284 + 5287 + 5290)</t>
  </si>
  <si>
    <t>СУБВЕНЦИЈЕ ЈАВНИМ НЕФИНАНСИЈСКИМ ПРЕДУЗЕЋИМА И ОРГАНИЗАЦИЈАМА (5282 + 5283)</t>
  </si>
  <si>
    <t>СУБВЕНЦИЈЕ ПРИВАТНИМ ФИНАНСИЈСКИМ ИНСТИТУЦИЈАМА (5285 + 5286)</t>
  </si>
  <si>
    <t>СУБВЕНЦИЈЕ ЈАВНИМ ФИНАНСИЈСКИМ ИНСТИТУЦИЈАМА (5288 + 5289)</t>
  </si>
  <si>
    <t>СУБВЕНЦИЈЕ ПРИВАТНИМ ПРЕДУЗЕЋИМА (5291 + 5292)</t>
  </si>
  <si>
    <t>ДОНАЦИЈЕ, ДОТАЦИЈЕ И ТРАНСФЕРИ (5294 + 5297 + 5300 + 5303 + 5306)</t>
  </si>
  <si>
    <t>ДОНАЦИЈЕ СТРАНИМ ВЛАДАМА (5295 + 5296)</t>
  </si>
  <si>
    <t>ДОТАЦИЈЕ МЕЂУНАРОДНИМ ОРГАНИЗАЦИЈАМА (5298 + 5299)</t>
  </si>
  <si>
    <t>ТРАНСФЕРИ ОСТАЛИМ НИВОИМА ВЛАСТИ (5301 + 5302)</t>
  </si>
  <si>
    <t>ДОТАЦИЈЕ ОРГАНИЗАЦИЈАМА ОБАВЕЗНОГ СОЦИЈАЛНОГ ОСИГУРАЊА (5304 + 5305)</t>
  </si>
  <si>
    <t>ОСТАЛЕ ДОТАЦИЈЕ И ТРАНСФЕРИ (5307 + 5308)</t>
  </si>
  <si>
    <t>СОЦИЈАЛНО ОСИГУРАЊЕ И СОЦИЈАЛНА ЗАШТИТА (5310 + 5314)</t>
  </si>
  <si>
    <t>ПРАВА ИЗ СОЦИЈАЛНОГ ОСИГУРАЊА (ОРГАНИЗАЦИЈЕ ОБАВЕЗНОГ СОЦИЈАЛНОГ ОСИГУРАЊА) (од 5311 до 5313)</t>
  </si>
  <si>
    <t>НАКНАДЕ ЗА СОЦИЈАЛНУ ЗАШТИТУ ИЗ БУЏЕТА (од 5315 до 5323)</t>
  </si>
  <si>
    <t>Накнаде из буџета за породиљско одсуство</t>
  </si>
  <si>
    <t>Накнаде из буџета за децу и породицу</t>
  </si>
  <si>
    <t>Накнаде из буџета за случај незапослености</t>
  </si>
  <si>
    <t>Накнаде из буџета за образовање, културу, науку и спорт</t>
  </si>
  <si>
    <t>Накнаде из буџета за становање и живот</t>
  </si>
  <si>
    <t>ОСТАЛИ РАСХОДИ (5325 + 5328 + 5332 + 5334 + 5337 + 5339)</t>
  </si>
  <si>
    <t>ДОТАЦИЈЕ НЕВЛАДИНИМ ОРГАНИЗАЦИЈАМА (5326 + 5327)</t>
  </si>
  <si>
    <t>ПОРЕЗИ, ОБАВЕЗНЕ ТАКСЕ И КАЗНЕ (од 5329 до 5331)</t>
  </si>
  <si>
    <t>НОВЧАНЕ КАЗНЕ И ПЕНАЛИ ПО РЕШЕЊУ СУДОВА (5333)</t>
  </si>
  <si>
    <t>НАКНАДА ШТЕТЕ ЗА ПОВРЕДЕ ИЛИ ШТЕТУ НАСТАЛУ УСЛЕД ЕЛЕМЕНТАРНИХ НЕПОГОДА ИЛИ ДРУГИХ ПРИРОДНИХ УЗРОКА (5335 + 5336)</t>
  </si>
  <si>
    <t>НАКНАДА ШТЕТЕ ЗА ПОВРЕДЕ ИЛИ ШТЕТУ НАНЕТУ ОД СТРАНЕ ДРЖАВНИХ ОРГАНА (5338)</t>
  </si>
  <si>
    <t>Накнада штете за повреде или штету нанетих од стране државних органа</t>
  </si>
  <si>
    <t>РАСХОДИ КОЈИ СЕ ФИНАНСИРАЈУ ИЗ СРЕДСТАВА ЗА РЕАЛИЗАЦИЈУ НАЦИОНАЛНОГ ИНВЕСТИЦИОНОГ ПЛАНА (5340)</t>
  </si>
  <si>
    <t>ИЗДАЦИ ЗА НЕФИНАНСИЈСКУ ИМОВИНУ (5342 + 5364 + 5373 + 5376 + 5384)</t>
  </si>
  <si>
    <t>ОСНОВНА СРЕДСТВА (5343 + 5348 + 5358 + 5360 + 5362)</t>
  </si>
  <si>
    <t>ЗГРАДЕ И ГРАЂЕВИНСКИ ОБЈЕКТИ (од 5344 до 5347)</t>
  </si>
  <si>
    <t>МАШИНЕ И ОПРЕМА (од 5349 до 5357)</t>
  </si>
  <si>
    <t>ОСТАЛЕ НЕКРЕТНИНЕ И ОПРЕМА (5359)</t>
  </si>
  <si>
    <t>КУЛТИВИСАНА ИМОВИНА (5361)</t>
  </si>
  <si>
    <t>НЕМАТЕРИЈАЛНА ИМОВИНА (5363)</t>
  </si>
  <si>
    <t>ЗАЛИХЕ (5365 + 5367 + 5371)</t>
  </si>
  <si>
    <t>РОБНЕ РЕЗЕРВЕ (5366)</t>
  </si>
  <si>
    <t>ЗАЛИХЕ ПРОИЗВОДЊЕ (од 5368 до 5370)</t>
  </si>
  <si>
    <t>ЗАЛИХЕ РОБЕ ЗА ДАЉУ ПРОДАЈУ (5372)</t>
  </si>
  <si>
    <t>ДРАГОЦЕНОСТИ (5374)</t>
  </si>
  <si>
    <t>ДРАГОЦЕНОСТИ (5375)</t>
  </si>
  <si>
    <t>ПРИРОДНА ИМОВИНА (5377 + 5379 + 5381)</t>
  </si>
  <si>
    <t>ЗЕМЉИШТЕ (5378)</t>
  </si>
  <si>
    <t>РУДНА БОГАТСТВА (5380)</t>
  </si>
  <si>
    <t>ШУМЕ И ВОДЕ (5382 + 5383)</t>
  </si>
  <si>
    <t>НЕФИНАНСИЈСКА ИМОВИНА КОЈА СЕ ФИНАНСИРА ИЗ СРЕДСТАВА ЗА РЕАЛИЗАЦИЈУ НАЦИОНАЛНОГ ИНВЕСТИЦИОНОГ ПЛАНА (5385)</t>
  </si>
  <si>
    <t>НЕФИНАНСИЈСКА ИМОВИНА КОЈА СЕ ФИНАНСИРА ИЗ СРЕДСТАВА ЗА РЕАЛИЗАЦИЈУ НАЦИОНАЛНОГ ИНВЕСТИЦИОНОГ ПЛАНА (5386)</t>
  </si>
  <si>
    <t>ИЗДАЦИ ЗА ОТПЛАТУ ГЛАВНИЦЕ И НАБАВКУ ФИНАНСИЈСКЕ ИМОВИНЕ (5388 + 5413)</t>
  </si>
  <si>
    <t>ОТПЛАТА ГЛАВНИЦЕ (5389 + 5399 + 5407 + 5409 + 5411)</t>
  </si>
  <si>
    <t>ОТПЛАТА ГЛАВНИЦЕ ДОМАЋИМ КРЕДИТОРИМА (од 5390 до 5398)</t>
  </si>
  <si>
    <t>Отплата главнице на домаће финансијске деривате</t>
  </si>
  <si>
    <t>ОТПЛАТА ГЛАВНИЦЕ СТРАНИМ КРЕДИТОРИМА (од 5400 до 5406)</t>
  </si>
  <si>
    <t>Отплате главнице страним пословним банкама</t>
  </si>
  <si>
    <t>Отплате главнице осталим страним кредиторима</t>
  </si>
  <si>
    <t>ОТПЛАТА ГЛАВНИЦЕ ПО ГАРАНЦИЈАМА (5408)</t>
  </si>
  <si>
    <t>ОТПЛАТА ГЛАВНИЦЕ ЗА ФИНАНСИЈСКИ ЛИЗИНГ (5410)</t>
  </si>
  <si>
    <t>ОТПЛАТА ГАРАНЦИЈА ПО КОМЕРЦИЈАЛНИМ ТРАНСАКЦИЈАМА (5412)</t>
  </si>
  <si>
    <t>НАБАВКА ФИНАНСИЈСКЕ ИМОВИНЕ (5414 + 5424 + 5433)</t>
  </si>
  <si>
    <t>НАБАВКА ДОМАЋЕ ФИНАНСИЈСКЕ ИМОВИНЕ (од 5415 до 5423)</t>
  </si>
  <si>
    <t>НАБАВКА СТРАНЕ ФИНАНСИЈСКЕ ИМОВИНЕ (од 5425 до 5432)</t>
  </si>
  <si>
    <t>НАБАВКА ФИНАНСИЈСКЕ ИМОВИНЕ КОЈА СЕ ФИНАНСИРА ИЗ СРЕДСТАВА ЗА РЕАЛИЗАЦИЈУ НАЦИОНАЛНОГ ИНВЕСТИЦИОНОГ ПЛАНА (5434)</t>
  </si>
  <si>
    <t xml:space="preserve">Набавка финансијске имовине која се финансира из средстава за реализацију националног инвестиционог плана </t>
  </si>
  <si>
    <t>УКУПНИ РАСХОДИ И ИЗДАЦИ (5172 + 5387)</t>
  </si>
  <si>
    <t>ТЕКУЋИ ПРИХОДИ И ПРИМАЊА ОД ПРОДАЈЕ НЕФИНАНСИЈСКЕ ИМОВИНЕ (5001)</t>
  </si>
  <si>
    <t>ТЕКУЋИ РАСХОДИ И ИЗДАЦИ ЗА НЕФИНАНСИЈСКУ ИМОВИНУ (5172)</t>
  </si>
  <si>
    <t>Вишак прихода и примања – буџетски суфицит (5436 – 5437) &gt; 0</t>
  </si>
  <si>
    <t>Мањак прихода и примања – буџетски дефицит (5437 – 5436) &gt; 0</t>
  </si>
  <si>
    <t>ПРИМАЊА ОД ЗАДУЖИВАЊА И ПРОДАЈЕ ФИНАНСИЈСКЕ ИМОВИНЕ (5131)</t>
  </si>
  <si>
    <t>ИЗДАЦИ ЗА ОТПЛАТУ ГЛАВНИЦЕ И НАБАВКУ ФИНАНСИЈСКЕ ИМОВИНЕ (5387)</t>
  </si>
  <si>
    <t>ВИШАК ПРИМАЊА (5440 – 5441) &gt; 0</t>
  </si>
  <si>
    <t>МАЊАК ПРИМАЊА (5441 – 5440) &gt; 0</t>
  </si>
  <si>
    <t>ВИШАК НОВЧАНИХ ПРИЛИВА (5171 - 5435) &gt; 0</t>
  </si>
  <si>
    <t>МАЊАК НОВЧАНИХ ПРИЛИВА (5435 - 5171) &gt; 0</t>
  </si>
  <si>
    <t>Износ планираних прихода и примања</t>
  </si>
  <si>
    <t>Општине / 
града</t>
  </si>
  <si>
    <t>Из донација и помоћи</t>
  </si>
  <si>
    <t>Приходи и примања из буџета</t>
  </si>
  <si>
    <t xml:space="preserve">Износ одобрених апропријација </t>
  </si>
  <si>
    <t>Износ одобрених апропријација</t>
  </si>
  <si>
    <t>III. УТВРЂИВАЊЕ РЕЗУЛТАТА</t>
  </si>
  <si>
    <t>Планирани приходи и примања / расходи и издаци</t>
  </si>
  <si>
    <t>Остварени приходи и и примања / расходи и издаци</t>
  </si>
  <si>
    <t>Лице одговорно за
 попуњавање обрасца</t>
  </si>
  <si>
    <t>Укупно           (од 6 до 11)</t>
  </si>
  <si>
    <t>К9ООСО</t>
  </si>
  <si>
    <t>00211013 ДЗ ПЕТРОВАЦ НА МЛАВИ</t>
  </si>
  <si>
    <t>00211014 ОБ ПЕТРОВАЦ НА МЛАВИ</t>
  </si>
  <si>
    <t>00217009 ДЗ ЧАЧАК</t>
  </si>
  <si>
    <t>00217010 ДЗ ИВАЊИЦА</t>
  </si>
  <si>
    <t>00217011 ДЗ ЛУЧАНИ</t>
  </si>
  <si>
    <t>00218014 ДЗ КРАЉЕВО</t>
  </si>
  <si>
    <t>00218015 ОБ КРАЉЕВО</t>
  </si>
  <si>
    <t>00219013 ДЗ КРУШЕВАЦ</t>
  </si>
  <si>
    <t>00220025 ДЗ АЛЕКСИНАЦ</t>
  </si>
  <si>
    <t>00220026 ОБ АЛЕКСИНАЦ</t>
  </si>
  <si>
    <t>00224013 ДЗ ТРГОВИШТЕ</t>
  </si>
  <si>
    <t>ОБРАЗАЦ ЗА ПАРТИЦИПАЦИЈУ И РЕФУНДАЦИЈЕ</t>
  </si>
  <si>
    <t>ОЗПР</t>
  </si>
  <si>
    <t>ОБРАЗАЦ БО - ИСПЛАЋЕНА И РЕФУНДИРАНА СРЕДСТВА КОЈА СЕ ОДНОСЕ НА НАКНАДЕ КОЈЕ СЕ ЕВИДЕНТИРАЈУ У ОКВИРУ ГРУПЕ 414100</t>
  </si>
  <si>
    <t>у хиљадама (000) динара</t>
  </si>
  <si>
    <t>Извор финансирања</t>
  </si>
  <si>
    <t>Укупно пренета средства за накнаде</t>
  </si>
  <si>
    <t>Исплате накнада исказаних у обрасцу 5ГО на 414100</t>
  </si>
  <si>
    <t>Исплате накнада  које нису исказане у расходима</t>
  </si>
  <si>
    <t>Укупно исплаћене накнаде</t>
  </si>
  <si>
    <t>УКУПНА СРЕДСТВА (1.1-1.5)</t>
  </si>
  <si>
    <t>1.1</t>
  </si>
  <si>
    <t>РФЗО</t>
  </si>
  <si>
    <t>1.2</t>
  </si>
  <si>
    <t>ФОНД ПИО</t>
  </si>
  <si>
    <t>1.3</t>
  </si>
  <si>
    <t>СЕКРЕТАРИЈАТ ЗА СОЦИЈАЛНУ И ДЕЧИЈУ ЗАШТИТУ</t>
  </si>
  <si>
    <t>1.4</t>
  </si>
  <si>
    <t>ОПШТИНА / ГРАД</t>
  </si>
  <si>
    <t>1.5</t>
  </si>
  <si>
    <t>ОСТАЛО</t>
  </si>
  <si>
    <t>Напомена: Овим обрасцем обухваћена су средства за:</t>
  </si>
  <si>
    <t>* накнаде за боловање преко 30 дана које рефундира РФЗО</t>
  </si>
  <si>
    <t>* накнаде за породиљско одсуство које рефундира Секретаријат за социјалну и дечију заштиту</t>
  </si>
  <si>
    <t>* накнаде за инвалиде II категорије које рефундира Фонд ПИО</t>
  </si>
  <si>
    <t>* накнаде за 35% за трудничко боловање</t>
  </si>
  <si>
    <t>Р.  бр.</t>
  </si>
  <si>
    <t>_________________________________</t>
  </si>
  <si>
    <t>Датум  _________________________</t>
  </si>
  <si>
    <t>Пренета средства за накнаде које нису исказане у приходима (сторниран расход извршен у текућој години)</t>
  </si>
  <si>
    <t>ТР</t>
  </si>
  <si>
    <t>Назив</t>
  </si>
  <si>
    <t>Трансфери за услуге здравствене заштите</t>
  </si>
  <si>
    <t>Трансфери за лекове издате на рецепт</t>
  </si>
  <si>
    <t>Трансфери за помагала издата на налог</t>
  </si>
  <si>
    <t>УКУПНО</t>
  </si>
  <si>
    <t>4=1+2+3</t>
  </si>
  <si>
    <t>Напомена: 1. Износ исказан у колони 4 - УКУПНО увећан за укупну партиципацију из обрасца ОЗПР (колона 6) мора бити једнак износу на ОП 5101 у колони 9 Обрасца 5.</t>
  </si>
  <si>
    <t xml:space="preserve">                 2. У колону 1 - Трансфери за услуге здравствене заштите уноси се износ трансфера за здравствене услуге примарне и стоматолошке здравствене заштите
                     у здравственим установама које имају апотеку у саставу.</t>
  </si>
  <si>
    <t>Лекови издати на рецепт и помагала издата на налог</t>
  </si>
  <si>
    <t>426751 - Лекови на рецепт</t>
  </si>
  <si>
    <t>Напомена: Образац ТР попуњавају само апотеке и здравствене установе које у свом саставу имају апотеку.</t>
  </si>
  <si>
    <t xml:space="preserve">Расходи и издаци по основу укупне партиципације и рефундација </t>
  </si>
  <si>
    <t>УКУПНИ ПРИХОДИ И ПРИМАЊА (5001)</t>
  </si>
  <si>
    <t>ТЕКУЋИ ПРИХОДИ И ПРИМАЊА ОД ПРОДАЈЕ НЕФИНАНСИЈСКЕ ИМОВИНЕ (5002)</t>
  </si>
  <si>
    <t>Приходи по основу укупне партиципације и рефундација</t>
  </si>
  <si>
    <t>Приходи по основу партиципације за  лекове издате на рецепт и помагала издатa на налог и рефундација</t>
  </si>
  <si>
    <t>Приходи по основу партиципације за услуге здравствене заштите и рефундација</t>
  </si>
  <si>
    <t>00214008 ДЗ БОР</t>
  </si>
  <si>
    <t>00214009 ОБ БОР</t>
  </si>
  <si>
    <t>00217012 ОБ ЧАЧАК</t>
  </si>
  <si>
    <t>00230054 ИНСТИТУТ ТОРЛАК</t>
  </si>
  <si>
    <t>Изаберите филијалу, здравствену установу, упишите датум попуњавања, попуните податке о здравственој установи, попуните обрасцe и податке сачувајте кликом на дугме САЧУВАЈ (назив документа треба да буде шифра установе)</t>
  </si>
  <si>
    <t>781100 - Трансфери између буџетских корисника на истом нивоу (ООСО)</t>
  </si>
  <si>
    <t>00218016 ЗЈЗ НОВИ ПАЗАР</t>
  </si>
  <si>
    <t>7811 iz OZPR</t>
  </si>
  <si>
    <t>u 000 din</t>
  </si>
  <si>
    <t>Naziv ustanove</t>
  </si>
  <si>
    <t>781100 iz obrasca 5</t>
  </si>
  <si>
    <t>PDV iz K9</t>
  </si>
  <si>
    <t>PDV iz participacije</t>
  </si>
  <si>
    <t>Asignacije</t>
  </si>
  <si>
    <t>Realizovane asignacije iz prethodne godine</t>
  </si>
  <si>
    <t>Odstupanja</t>
  </si>
  <si>
    <t>Matični broj</t>
  </si>
  <si>
    <t>u decimal din</t>
  </si>
  <si>
    <t>u 000 decimal</t>
  </si>
  <si>
    <t>R.Br.</t>
  </si>
  <si>
    <t>RAZLIKA = 4 - 5</t>
  </si>
  <si>
    <t>ZBIR = 2 + 3</t>
  </si>
  <si>
    <t>---&gt;</t>
  </si>
  <si>
    <r>
      <t xml:space="preserve">4712 iz CB                                                  </t>
    </r>
    <r>
      <rPr>
        <sz val="10"/>
        <rFont val="Arial"/>
        <family val="2"/>
        <charset val="238"/>
      </rPr>
      <t xml:space="preserve"> ---&gt;</t>
    </r>
  </si>
  <si>
    <t>Јавни радови</t>
  </si>
  <si>
    <t>PRERAČUNATI PDV</t>
  </si>
  <si>
    <t>ZBIR = 7 + 8</t>
  </si>
  <si>
    <t>Odstupanje = 9 - 10</t>
  </si>
  <si>
    <t>Obrazloženo odstupanje</t>
  </si>
  <si>
    <t>Konačno odstupanje =  11 - 12 - 13 - 14</t>
  </si>
  <si>
    <t>Образац 1</t>
  </si>
  <si>
    <t>БИЛАНС СТАЊА</t>
  </si>
  <si>
    <t>Износ из претходне    године</t>
  </si>
  <si>
    <t>Износ текуће године</t>
  </si>
  <si>
    <t>(почетно      стање)</t>
  </si>
  <si>
    <t>Бруто</t>
  </si>
  <si>
    <t>Исправка вредности</t>
  </si>
  <si>
    <t>Нето                           (5 – 6)</t>
  </si>
  <si>
    <t>АКТИВА</t>
  </si>
  <si>
    <t>1001</t>
  </si>
  <si>
    <t>000000</t>
  </si>
  <si>
    <t>НEФИНАНСИЈСКА ИМОВИНА        (1002 + 1020)</t>
  </si>
  <si>
    <t>1002</t>
  </si>
  <si>
    <t>010000</t>
  </si>
  <si>
    <t>НЕФИНАНСИЈСКА ИМОВИНА У СТАЛНИМ СРЕДСТВИМА  (1003 + 1007 + 1009 + 1011 + 1015 + 1018)</t>
  </si>
  <si>
    <t>1003</t>
  </si>
  <si>
    <t>011000</t>
  </si>
  <si>
    <t>НЕКРЕТНИНЕ И ОПРЕМА                     (од 1004 до 1006)</t>
  </si>
  <si>
    <t>1004</t>
  </si>
  <si>
    <t>011100</t>
  </si>
  <si>
    <t>Зграде и грађевински објекти</t>
  </si>
  <si>
    <t>1005</t>
  </si>
  <si>
    <t>011200</t>
  </si>
  <si>
    <t>Опрема</t>
  </si>
  <si>
    <t>1006</t>
  </si>
  <si>
    <t>011300</t>
  </si>
  <si>
    <t>012000</t>
  </si>
  <si>
    <t>КУЛТИВИСАНА ИМОВИНА (1008)</t>
  </si>
  <si>
    <t>012100</t>
  </si>
  <si>
    <t>013000</t>
  </si>
  <si>
    <t>ДРАГОЦЕНОСТИ (1010)</t>
  </si>
  <si>
    <t>013100</t>
  </si>
  <si>
    <t>014000</t>
  </si>
  <si>
    <t>ПРИРОДНА ИМОВИНА                                    (од 1012 до 1014)</t>
  </si>
  <si>
    <t>014100</t>
  </si>
  <si>
    <t>014200</t>
  </si>
  <si>
    <t>Подземна блага</t>
  </si>
  <si>
    <t>014300</t>
  </si>
  <si>
    <t>Шуме и воде</t>
  </si>
  <si>
    <t>015000</t>
  </si>
  <si>
    <t>НЕФИНАНСИЈСКА ИМОВИНА У ПРИПРЕМИ И АВАНСИ (1016 + 1017)</t>
  </si>
  <si>
    <t>015100</t>
  </si>
  <si>
    <t>Нефинансијска имовина у припреми</t>
  </si>
  <si>
    <t>015200</t>
  </si>
  <si>
    <t>Аванси за нефинансијску имовину</t>
  </si>
  <si>
    <t>016000</t>
  </si>
  <si>
    <t>НЕМАТЕРИЈАЛНА ИМОВИНА (1019)</t>
  </si>
  <si>
    <t>016100</t>
  </si>
  <si>
    <t>020000</t>
  </si>
  <si>
    <t>НЕФИНАНСИЈСКА ИМОВИНА У ЗАЛИХАМА (1021 + 1025)</t>
  </si>
  <si>
    <t>021000</t>
  </si>
  <si>
    <t>ЗАЛИХЕ (од 1022 до 1024)</t>
  </si>
  <si>
    <t>021100</t>
  </si>
  <si>
    <t>Нето                       (5 – 6)</t>
  </si>
  <si>
    <t>021200</t>
  </si>
  <si>
    <t>Залихе производње</t>
  </si>
  <si>
    <t>021300</t>
  </si>
  <si>
    <t>Роба за даљу продају</t>
  </si>
  <si>
    <t>022000</t>
  </si>
  <si>
    <t>ЗАЛИХЕ СИТНОГ ИНВЕНТАРА И ПОТРОШНОГ МАТЕРИЈАЛА (1026 + 1027)</t>
  </si>
  <si>
    <t>022100</t>
  </si>
  <si>
    <t>Залихе ситног инвентара</t>
  </si>
  <si>
    <t>022200</t>
  </si>
  <si>
    <t>Залихе потрошног материјала</t>
  </si>
  <si>
    <t>ФИНАНСИЈСКА ИМОВИНА (1029 + 1049 + 1067)</t>
  </si>
  <si>
    <t>ДУГОРОЧНА ФИНАНСИЈСКА ИМОВИНА (1030 + 1040)</t>
  </si>
  <si>
    <t>ДУГОРОЧНА ДОМАЋА ФИНАНСИЈСКА ИМОВИНА                 (од 1031 до 1039)</t>
  </si>
  <si>
    <t>Дугорочне домаће хартије од вредности, изузев акција</t>
  </si>
  <si>
    <t>Кредити домаћим јавним нефинансијским  институцијама</t>
  </si>
  <si>
    <t>Кредити домаћим невладиним организацијама</t>
  </si>
  <si>
    <t>Домаће акције и остали капитал</t>
  </si>
  <si>
    <t>ДУГОРОЧНA СТРАНА ФИНАНСИЈСКА ИМОВИНА (од 1041 до 1048)</t>
  </si>
  <si>
    <t>Дугорочне стране хартије од вредности, изузев акција</t>
  </si>
  <si>
    <t>Стране акције и остали капитал</t>
  </si>
  <si>
    <t>112800</t>
  </si>
  <si>
    <t>Страни финансијски деривати</t>
  </si>
  <si>
    <t>НОВЧАНА СРЕДСТВА, ПЛЕМЕНИТИ МЕТАЛИ, ХАРТИЈЕ ОД ВРЕДНОСТИ, ПОТРАЖИВАЊА И КРАТКОРОЧНИ ПЛАСМАНИ (1050+ 1060 + 1062)</t>
  </si>
  <si>
    <t>НОВЧАНА СРЕДСТВА, ПЛЕМЕНИТИ МЕТАЛИ, ХАРТИЈЕ ОД ВРЕДНОСТИ    (од 1051 до 1059)</t>
  </si>
  <si>
    <t>Жиро и текући рачуни</t>
  </si>
  <si>
    <t>Издвојена новчана средства и акредитиви</t>
  </si>
  <si>
    <t>Благајна</t>
  </si>
  <si>
    <t>Девизни рачун</t>
  </si>
  <si>
    <t>Девизни акредитиви</t>
  </si>
  <si>
    <t>Девизна благајна</t>
  </si>
  <si>
    <t>Остала новчана средства</t>
  </si>
  <si>
    <t>Племенити метали</t>
  </si>
  <si>
    <t>Хартије од вредности</t>
  </si>
  <si>
    <t>КРАТКОРОЧНА ПОТРАЖИВАЊА (1061)</t>
  </si>
  <si>
    <t>Нето                        (5 – 6)</t>
  </si>
  <si>
    <t>Потраживања по основу продаје и друга потраживања</t>
  </si>
  <si>
    <t>КРАТКОРОЧНИ ПЛАСМАНИ               (од 1063 до 1066)</t>
  </si>
  <si>
    <t>Краткорочни кредити</t>
  </si>
  <si>
    <t>Дати аванси, депозити и кауције</t>
  </si>
  <si>
    <t>Хартије од вредности намењене продаји</t>
  </si>
  <si>
    <t>Остали краткорочни пласмани</t>
  </si>
  <si>
    <t>АКТИВНА ВРЕМЕНСКА РАЗГРАНИЧЕЊА (1068)</t>
  </si>
  <si>
    <t>АКТИВНА ВРЕМЕНСКА РАЗГРАНИЧЕЊА                                             (од 1069 до 1071)</t>
  </si>
  <si>
    <t>Разграничени расходи до једне године</t>
  </si>
  <si>
    <t>Обрачунати неплаћени расходи и издаци</t>
  </si>
  <si>
    <t>Остала активна временска разграничења</t>
  </si>
  <si>
    <t>УКУПНА АКТИВА (1001 + 1028)</t>
  </si>
  <si>
    <t>351000</t>
  </si>
  <si>
    <t>ВАНБИЛАНСНА АКТИВА</t>
  </si>
  <si>
    <t>Износ</t>
  </si>
  <si>
    <t>Претходна година</t>
  </si>
  <si>
    <t>Текућа година</t>
  </si>
  <si>
    <t>ПАСИВА</t>
  </si>
  <si>
    <t>ОБАВЕЗЕ (1075 + 1099 + 1118 + 1173 + 1198 + 1212)</t>
  </si>
  <si>
    <t>ДУГОРОЧНЕ ОБАВЕЗЕ (1076 + 1086 + 1093 + 1095 + 1097)</t>
  </si>
  <si>
    <t>ДОМАЋЕ ДУГОРОЧНЕ ОБАВЕЗЕ (од 1077 до 1085)</t>
  </si>
  <si>
    <t>Обавезе по основу дугорочних кредита од осталих нивоа власти</t>
  </si>
  <si>
    <t>Обавезе по основу дугорочних кредита од домаћих јавних финансијских институција</t>
  </si>
  <si>
    <t>Обавезе по основу дугорочних кредита од домаћих пословних банака</t>
  </si>
  <si>
    <t>Обавезе по основу дугорочних кредита од осталих домаћих кредитора</t>
  </si>
  <si>
    <t>Обавезе по основу дугорочних кредита од домаћинстава у земљи</t>
  </si>
  <si>
    <t>211700</t>
  </si>
  <si>
    <t>Дугорочне обавезе по основу домаћих финансијских деривата</t>
  </si>
  <si>
    <t>Дугорочне обавезе по основу домаћих меница</t>
  </si>
  <si>
    <t>211900</t>
  </si>
  <si>
    <t>Дугорочне обавезе за финансијске лизинге</t>
  </si>
  <si>
    <t>СТРАНЕ ДУГОРОЧНЕ ОБАВЕЗЕ (од 1087 до 1092)</t>
  </si>
  <si>
    <t>Обавезе по основу дугорочних кредита од страних влада</t>
  </si>
  <si>
    <t>Обавезе по основу дугорочних кредита од мултилатералних институција</t>
  </si>
  <si>
    <t>Обавезе по основу дугорочних кредита од страних пословних банака</t>
  </si>
  <si>
    <t>Обавезе по основу дугорочних кредита од осталих страних кредитора</t>
  </si>
  <si>
    <t>Дугорочне обавезе по основу страних финансијских деривата</t>
  </si>
  <si>
    <t>ДУГОРОЧНЕ ОБАВЕЗЕ ПО ОСНОВУ ГАРАНЦИЈА (1094)</t>
  </si>
  <si>
    <t>Дугорочне обавезе по основу гаранција</t>
  </si>
  <si>
    <t>ОБАВЕЗЕ ПО ОСНОВУ ОТПЛАТЕ ГЛАВНИЦЕ ЗА ФИНАНСИЈСКИ ЛИЗИНГ (1096)</t>
  </si>
  <si>
    <t>Обавезе по основу отплате главнице зa финансијски лизинг</t>
  </si>
  <si>
    <t>ОБАВЕЗЕ ПО ОСНОВУ ОТПЛАТА ГАРАНЦИЈА ПО КОМЕРЦИЈАЛНИМ ТРАНСАКЦИЈАМА (1098)</t>
  </si>
  <si>
    <t>Обавезе по основу отплата гаранција по комерцијалним трансакцијама</t>
  </si>
  <si>
    <t>КРАТКОРОЧНЕ ОБАВЕЗЕ (1100 + 1109 + 1116)</t>
  </si>
  <si>
    <t>КРАТКОРОЧНЕ ДОМАЋЕ ОБАВЕЗЕ (од 1101 до 1108)</t>
  </si>
  <si>
    <t>Краткорочне домаће обавезе по основу емитованих хартија од вредности, изузев акција</t>
  </si>
  <si>
    <t>Обавезе по основу краткорочних кредита од осталих нивоа власти</t>
  </si>
  <si>
    <t>Обавезе по основу краткорочних кредита од домаћих јавних финансијских институција</t>
  </si>
  <si>
    <t>Обавезе по основу краткорочних кредита од домаћих пословних банака</t>
  </si>
  <si>
    <t>Обавезе по основу краткорочних кредита од осталих домаћих кредитора</t>
  </si>
  <si>
    <t>Обавезе по основу краткорочних кредита од домаћинстава у земљи</t>
  </si>
  <si>
    <t>Краткорочне обавезе по основу домаћих финансијских деривата</t>
  </si>
  <si>
    <t>Краткорочне обавезе по основу домаћих меница</t>
  </si>
  <si>
    <t xml:space="preserve">4 </t>
  </si>
  <si>
    <t xml:space="preserve">5 </t>
  </si>
  <si>
    <t>КРАТКОРОЧНЕ СТРАНЕ ОБАВЕЗЕ (од 1110 до 1115)</t>
  </si>
  <si>
    <t>Краткорочне стране обавезе по основу емитованих хартија од вредности, изузев акција</t>
  </si>
  <si>
    <t>Обавезе по основу краткорочних кредита од страних влада</t>
  </si>
  <si>
    <t>Обавезе по основу краткорочних кредита од мултилатералних институција</t>
  </si>
  <si>
    <t>Обавезе по основу краткорочних кредита од страних пословних банака</t>
  </si>
  <si>
    <t>Обавезе по основу краткорочних кредита од осталих страних кредитора</t>
  </si>
  <si>
    <t>Краткорочне обавезе по основу страних финансијских деривата</t>
  </si>
  <si>
    <t>КРАТКОРОЧНЕ ОБАВЕЗЕ ПО ОСНОВУ ГАРАНЦИЈА (1117)</t>
  </si>
  <si>
    <t>Краткорочне обавезе по основу гаранција</t>
  </si>
  <si>
    <t>ОБАВЕЗЕ ПО ОСНОВУ РАСХОДА ЗА ЗАПОСЛЕНЕ (1119 + 1125 + 1131 + 1137 + 1141+ 1147 + 1153 + 1161 + 1167)</t>
  </si>
  <si>
    <t>ОБАВЕЗЕ ЗА ПЛАТЕ И ДОДАТКЕ (од 1120 до 1124)</t>
  </si>
  <si>
    <t>Обавезе за нето плате и додатке</t>
  </si>
  <si>
    <t>Обавезе по основу пореза на плате и додатке</t>
  </si>
  <si>
    <t>Обавезе по основу доприноса за пензијско и инвалидско осигурање на плате и додатке</t>
  </si>
  <si>
    <t>Обавезе по основу доприноса за здравствено осигурање на плате и додатке</t>
  </si>
  <si>
    <t>Обавезе по основу доприноса за незапосленост на плате и додатке</t>
  </si>
  <si>
    <t>ОБАВЕЗЕ ПО ОСНОВУ НАКНАДА ЗАПОСЛЕНИМА (од 1126 до 1130)</t>
  </si>
  <si>
    <t>Обавезе по основу нето накнада запосленима</t>
  </si>
  <si>
    <t>Обавезе по основу пореза на плате за накнаде запосленима</t>
  </si>
  <si>
    <t>Обавезе по основу доприноса за пензијско и инвалидско осигурање за накнаде запосленима</t>
  </si>
  <si>
    <t>Обавезе по основу доприноса за здравствено осигурање за накнаде запосленима</t>
  </si>
  <si>
    <t>Обавезе по основу доприноса за незапосленост за накнаде запосленима</t>
  </si>
  <si>
    <t>ОБАВЕЗЕ ЗА НАГРАДЕ И ОСТАЛЕ ПОСЕБНЕ РАСХОДЕ (од 1132 до 1136)</t>
  </si>
  <si>
    <t>Обавезе по основу нето исплата награда и осталих посебних расхода</t>
  </si>
  <si>
    <t>Обавезе по основу пореза на награде и остале посебне расходе</t>
  </si>
  <si>
    <t>Обавезе по основу доприноса за пензијско и инвалидско осигурање за награде и остале посебне расходе</t>
  </si>
  <si>
    <t>Обавезе по основу доприноса за здравствено осигурање за награде и остале посебне расходе</t>
  </si>
  <si>
    <t>Обавезе по основу доприноса за случај незапослености за награде и остале посебне расходе</t>
  </si>
  <si>
    <t xml:space="preserve">ОБАВЕЗЕ ПО ОСНОВУ СОЦИЈАЛНИХ ДОПРИНОСА НА ТЕРЕТ ПОСЛОДАВЦА (од 1138 до 1140) </t>
  </si>
  <si>
    <t>Обавезе по основу доприноса за пензијско и инвалидско осигурање на терет послодавца</t>
  </si>
  <si>
    <t>Обавезе по основу доприноса за здравствено осигурање на терет послодавца</t>
  </si>
  <si>
    <t>Обавезе по основу доприноса за случај незапослености на терет послодавца</t>
  </si>
  <si>
    <t>ОБАВЕЗЕ ПО ОСНОВУ НАКНАДА У НАТУРИ (од 1142 до 1146)</t>
  </si>
  <si>
    <t>Обавезе по основу нето накнада у натури</t>
  </si>
  <si>
    <t>Обавезе по основу пореза на накнаде у натури</t>
  </si>
  <si>
    <t>Обавезе по основу доприноса за пензијско и инвалидско осигурање за накнаде у натури</t>
  </si>
  <si>
    <t>Обавезе по основу доприноса за здравствено осигурање за накнаде у натури</t>
  </si>
  <si>
    <t>Обавезе по основу доприноса за случај незапослености за накнаде у натури</t>
  </si>
  <si>
    <t>ОБАВЕЗЕ ПО ОСНОВУ СОЦИЈАЛНЕ ПОМОЋИ ЗАПОСЛЕНИМА (од 1148 до 1152)</t>
  </si>
  <si>
    <t>Обавезе по основу нето исплата социјалне помоћи запосленима</t>
  </si>
  <si>
    <t>Обавезе по основу пореза на социјалну помоћ запосленима</t>
  </si>
  <si>
    <t>Обавезе по основу доприноса за пензијско и инвалидско осигурање за социјалну помоћ запосленима</t>
  </si>
  <si>
    <t>Обавезе по основу доприноса за здравствено осигурање за социјалну помоћ запосленима</t>
  </si>
  <si>
    <t>Обавезе по основу доприноса за случај незапослености за социјалну помоћ запосленима</t>
  </si>
  <si>
    <t>СЛУЖБЕНА ПУТОВАЊА И УСЛУГЕ ПО УГОВОРУ (од 1154 до 1160)</t>
  </si>
  <si>
    <t>Обавезе по основу нето исплата за службена путовања</t>
  </si>
  <si>
    <t xml:space="preserve">Обавезе по основу пореза на исплате за службена путовања </t>
  </si>
  <si>
    <t>Обавезе по основу нето исплата за услуге по уговору</t>
  </si>
  <si>
    <t>Обавезе по основу пореза на исплате за услуге по уговору</t>
  </si>
  <si>
    <t>Обавезе по основу доприноса за пензијско и инвалидско осигурање за услуге по уговору</t>
  </si>
  <si>
    <t>Обавезе по основу доприноса за здравствено осигурање за услуге по уговору</t>
  </si>
  <si>
    <t>Обавезе по основу доприноса за случај незапослености за услуге по уговору</t>
  </si>
  <si>
    <t>ОБАВЕЗЕ ПО ОСНОВУ ПОСЛАНИЧКИХ ДОДАТАКА (од 1162 до 1166)</t>
  </si>
  <si>
    <t>Обавезе за нето исплаћени посланички додатак</t>
  </si>
  <si>
    <t>Обавезе по основу пореза на исплаћени посланички додатак</t>
  </si>
  <si>
    <t>Обавезе по основу доприноса за пензијско и инвалидско осигурање за посланички додатак</t>
  </si>
  <si>
    <t>Обавезе по основу доприноса за здравствено осигурање за посланички додатак</t>
  </si>
  <si>
    <t>Обавезе по основу доприноса за случај незапослености за посланички додатак</t>
  </si>
  <si>
    <t>ОБАВЕЗЕ ПО ОСНОВУ СУДИЈСКИХ ДОДАТАКА (од 1168 до 1172)</t>
  </si>
  <si>
    <t>Обавезе за нето исплаћени судијски додатак</t>
  </si>
  <si>
    <t>Обавезе по основу пореза на исплаћени судијски додатак</t>
  </si>
  <si>
    <t>Обавезе по основу доприноса за пензијско и инвалидско осигурање за судијски додатак</t>
  </si>
  <si>
    <t>Обавезе по основу доприноса за здравствено осигурање за судијски додатак</t>
  </si>
  <si>
    <t>Обавезе по основу доприноса за случај незапослености за судијски додатак</t>
  </si>
  <si>
    <t>ОБАВЕЗЕ ПО ОСНОВУ ОСТАЛИХ РАСХОДА, ИЗУЗЕВ РАСХОДА ЗА ЗАПОСЛЕНЕ (1174 + 1179+ 1184 + 1189 + 1192)</t>
  </si>
  <si>
    <t>ОБАВЕЗЕ ПО ОСНОВУ ОТПЛАТЕ КАМАТА И ПРАТЕЋИХ ТРОШКОВА ЗАДУЖИВАЊА  (од 1175 до 1178)</t>
  </si>
  <si>
    <t>Обавезе по основу отплате домаћих камата</t>
  </si>
  <si>
    <t>Обавезе по основу отплате страних камата</t>
  </si>
  <si>
    <t>Обавезе по основу отплате камата по гаранцијама</t>
  </si>
  <si>
    <t>Обавезе по основу пратећих трошкова задуживања</t>
  </si>
  <si>
    <t>ОБАВЕЗЕ ПО ОСНОВУ СУБВЕНЦИЈА (од 1180 до 1183)</t>
  </si>
  <si>
    <t>Обавезе по основу субвенција нефинансијским предузећима</t>
  </si>
  <si>
    <t>Обавезе по основу субвенција приватним финансијским предузећима</t>
  </si>
  <si>
    <t>Обавезе по основу субвенција јавним финансијским установама</t>
  </si>
  <si>
    <t>Обавезе по основу субвенција приватним предузећима</t>
  </si>
  <si>
    <t>ОБАВЕЗЕ ПО ОСНОВУ ДОНАЦИЈА, ДОТАЦИЈА И ТРАНСФЕРА (од 1185 до 1188)</t>
  </si>
  <si>
    <t>Обавезе по основу донација страним владама</t>
  </si>
  <si>
    <t>Обавезе по основу дотација међународним организацијама</t>
  </si>
  <si>
    <t>Обавезе по основу трансфера осталим нивоима власти</t>
  </si>
  <si>
    <t>Обавезе по основу дотација организацијама обавезног социјалног осигурања</t>
  </si>
  <si>
    <t>ОБАВЕЗЕ ЗА СОЦИЈАЛНО ОСИГУРАЊЕ (1190 + 1191)</t>
  </si>
  <si>
    <t>Обавезе по основу права из социјалног осигурања код организација обавезног социјалног осигурања</t>
  </si>
  <si>
    <t>Обавезе по основу социјалне помоћи из буџета</t>
  </si>
  <si>
    <t>ОБАВЕЗЕ ЗА ОСТАЛЕ РАСХОДЕ (од 1193 до 1197)</t>
  </si>
  <si>
    <t>Обавезе по основу дотација невладиним организацијама</t>
  </si>
  <si>
    <t>Обавезе по основу казни и пенала по решењима судова</t>
  </si>
  <si>
    <t>Обавезе по основу накнаде штете за повреде и штете услед елементарних непогода</t>
  </si>
  <si>
    <t>Обавезе по основу накнаде штете или повреда нанетих од стране државних органа</t>
  </si>
  <si>
    <t>ОБАВЕЗЕ ИЗ ПОСЛОВАЊА (1199+ 1203 + 1206 + 1208)</t>
  </si>
  <si>
    <t>ПРИМЉЕНИ АВАНСИ, ДЕПОЗИТИ И КАУЦИЈЕ (од 1200 до 1202)</t>
  </si>
  <si>
    <t>Примљени аванси</t>
  </si>
  <si>
    <t>Примљени депозити</t>
  </si>
  <si>
    <t>Примљене кауције</t>
  </si>
  <si>
    <t>ОБАВЕЗЕ ПРЕМА ДОБАВЉАЧИМА (1204 + 1205)</t>
  </si>
  <si>
    <t>Добављачи у земљи</t>
  </si>
  <si>
    <t>Добављачи у иностранству</t>
  </si>
  <si>
    <t>ОБАВЕЗЕ ЗА ИЗДАТЕ ЧЕКОВЕ И ОБВЕЗНИЦЕ (1207)</t>
  </si>
  <si>
    <t>Обавезе за издате чекове и обвезнице</t>
  </si>
  <si>
    <t>ОСТАЛЕ ОБАВЕЗЕ (1209 до 1211)</t>
  </si>
  <si>
    <t>Обавезе из односа буџета и буџетских корисника</t>
  </si>
  <si>
    <t>Остале обавезе буџета</t>
  </si>
  <si>
    <t>Остале обавезе из пословања</t>
  </si>
  <si>
    <t>ПАСИВНА ВРЕМЕНСКА РАЗГРАНИЧЕЊА (1213)</t>
  </si>
  <si>
    <t>ПАСИВНА ВРЕМЕНСКА РАЗГРАНИЧЕЊА (од 1214 до 1217)</t>
  </si>
  <si>
    <t>Разграничени приходи и примања</t>
  </si>
  <si>
    <t>Разграничени плаћени расходи и издаци</t>
  </si>
  <si>
    <t>Обрачунати ненаплаћени приходи и примања</t>
  </si>
  <si>
    <t>Остала пасивна временска разграничења</t>
  </si>
  <si>
    <t>КАПИТАЛ, УТВРЂИВАЊЕ РЕЗУЛТАТА ПОСЛОВАЊА И ВАНБИЛАНСНА ЕВИДЕНЦИЈА (1219 + 1229 - 1230 + 1231 - 1232 + 1233 - 1234)</t>
  </si>
  <si>
    <t>КАПИТАЛ (1220)</t>
  </si>
  <si>
    <t>КАПИТАЛ (1221 + 1222 - 1223 + 1224 + 1225 - 1226 + 1227 + 1228)</t>
  </si>
  <si>
    <t>Нефинансијска имовина у сталним средствима</t>
  </si>
  <si>
    <t>Нефинансијска имовина у залихама</t>
  </si>
  <si>
    <t>Исправка вредности сопствених извора нефинансијске имовине, у сталним средствима, за набавке из кредита</t>
  </si>
  <si>
    <t>Финансијска имовина</t>
  </si>
  <si>
    <t>Извори новчаних средстава</t>
  </si>
  <si>
    <t>Утрошена средства текућих прихода и примања од продаје нефинансијске имовине у току једне године</t>
  </si>
  <si>
    <t>Пренета неутрошена средства из ранијих година</t>
  </si>
  <si>
    <t>Остали сопствени извори</t>
  </si>
  <si>
    <t>Вишак прихода и примања – суфицит</t>
  </si>
  <si>
    <t>Мањак прихода и примања – дефицит</t>
  </si>
  <si>
    <t>Нераспоређени вишак прихода и примања  из ранијих година</t>
  </si>
  <si>
    <t>Дефицит из ранијих година</t>
  </si>
  <si>
    <t>ПРОМЕНЕ У ВРЕДНОСТИ И ОБИМУ</t>
  </si>
  <si>
    <t>ПОЗИТИВНЕ ПРОМЕНЕ У ВРЕДНОСТИ И ОБИМУ (1235 + 1237 - 1236 - 1238)</t>
  </si>
  <si>
    <t>НЕГАТИВНЕ ПРОМЕНЕ У ВРЕДНОСТИ И ОБИМУ (1236 + 1238 - 1235 - 1237)</t>
  </si>
  <si>
    <t>ДОБИТИ КОЈЕ СУ РЕЗУЛТАТ ПРОМЕНЕ ВРЕДНОСТИ - ПОТРАЖНИ САЛДО</t>
  </si>
  <si>
    <t>ДОБИТИ КОЈЕ СУ РЕЗУЛТАТ ПРОМЕНЕ ВРЕДНОСТИ - ДУГОВНИ САЛДО</t>
  </si>
  <si>
    <t>ДРУГЕ ПРОМЕНЕ У ОБИМУ - ПОТРАЖНИ САЛДО</t>
  </si>
  <si>
    <t>ДРУГЕ ПРОМЕНЕ У ОБИМУ - ДУГОВНИ САЛДО</t>
  </si>
  <si>
    <t>УКУПНА ПАСИВА (1074 + 1218)</t>
  </si>
  <si>
    <t xml:space="preserve">ВАНБИЛАНСНА ПАСИВА </t>
  </si>
  <si>
    <t>Датум _______________________</t>
  </si>
  <si>
    <t xml:space="preserve">Лице одговорно за      </t>
  </si>
  <si>
    <t>попуњавање обрасца</t>
  </si>
  <si>
    <t>Образац 2</t>
  </si>
  <si>
    <t>БИЛАНС ПРИХОДА И РАСХОДА</t>
  </si>
  <si>
    <t>ТЕКУЋИ ПРИХОДИ И ПРИМАЊА ОД ПРОДАЈЕ НЕФИНАНСИЈСКЕ ИМОВИНЕ (2002 + 2106)</t>
  </si>
  <si>
    <t>ТЕКУЋИ ПРИХОДИ (2003 + 2047 + 2057 + 2069 + 2094 + 2099 + 2103)</t>
  </si>
  <si>
    <t>ПОРЕЗИ (2004 + 2008 + 2010 + 2017 + 2023 + 2030 + 2033 + 2040)</t>
  </si>
  <si>
    <t>ПОРЕЗ НА ДОХОДАК, ДОБИТ И КАПИТАЛНЕ ДОБИТКЕ (од 2005 до 2007)</t>
  </si>
  <si>
    <t>Порези на доходак и капиталне добитке које плаћају физичка лица</t>
  </si>
  <si>
    <t>ПОРЕЗ НА ФОНД ЗАРАДА (2009)</t>
  </si>
  <si>
    <t>ПОРЕЗ НА ИМОВИНУ (од 2011 до 2016)</t>
  </si>
  <si>
    <t>ПОРЕЗ НА ДОБРА И УСЛУГЕ (од 2018 до 2022)</t>
  </si>
  <si>
    <t>ПОРЕЗ НА МЕЂУНАРОДНУ ТРГОВИНУ И ТРАНСАКЦИЈЕ (од 2024 до 2029)</t>
  </si>
  <si>
    <t>ДРУГИ ПОРЕЗИ (2031 + 2032)</t>
  </si>
  <si>
    <t>АКЦИЗЕ (од 2034 до 2039)</t>
  </si>
  <si>
    <t>ЈЕДНОКРАТНИ ПОРЕЗ НА ЕКСТРА ПРОФИТ И ЕКСТРА ИМОВИНУ СТЕЧЕНУ КОРИШЋЕЊЕМ ПОСЕБНИХ ПОГОДНОСТИ (од 2041 до 2046)</t>
  </si>
  <si>
    <t>СОЦИЈАЛНИ ДОПРИНОСИ (2048 + 2053)</t>
  </si>
  <si>
    <t>ДОПРИНОСИ ЗА СОЦИЈАЛНО ОСИГУРАЊЕ (од 2049 до 2052)</t>
  </si>
  <si>
    <t>Доприноси за социјално осигурање на терет послодаваца</t>
  </si>
  <si>
    <t>ОСТАЛИ СОЦИЈАЛНИ ДОПРИНОСИ (од 2054 до 2056)</t>
  </si>
  <si>
    <t>Социјални доприноси послодаваца</t>
  </si>
  <si>
    <t>ДОНАЦИЈЕ, ПОМОЋИ И ТРАНСФЕРИ (2058 + 2061 + 2066)</t>
  </si>
  <si>
    <t>ДОНАЦИЈЕ ОД ИНОСТРАНИХ ДРЖАВА (2059 + 2060)</t>
  </si>
  <si>
    <t>ДОНАЦИЈЕ И ПОМОЋИ ОД МЕЂУНАРОДНИХ ОРГАНИЗАЦИЈА (од 2062 до 2065)</t>
  </si>
  <si>
    <t>ТРАНСФЕРИ ОД ДРУГИХ НИВОА ВЛАСТИ (2067 + 2068)</t>
  </si>
  <si>
    <t>ДРУГИ ПРИХОДИ (2070 + 2077 + 2082 + 2089 + 2092)</t>
  </si>
  <si>
    <t>ПРИХОДИ ОД ИМОВИНЕ (од 2071 до 2076)</t>
  </si>
  <si>
    <t>ПРИХОДИ ОД ПРОДАЈЕ ДОБАРА И УСЛУГА (од 2078 до 2081)</t>
  </si>
  <si>
    <t>НОВЧАНЕ КАЗНЕ И ОДУЗЕТА ИМОВИНСКА КОРИСТ (од 2083 до 2088)</t>
  </si>
  <si>
    <t xml:space="preserve">Приходи од новчаних казни за кривична дела </t>
  </si>
  <si>
    <t>ДОБРОВОЉНИ ТРАНСФЕРИ ОД ФИЗИЧКИХ И ПРАВНИХ ЛИЦА (2090 + 2091)</t>
  </si>
  <si>
    <t>МЕШОВИТИ И НЕОДРЕЂЕНИ ПРИХОДИ (2093)</t>
  </si>
  <si>
    <t>МЕМОРАНДУМСКЕ СТАВКЕ ЗА РЕФУНДАЦИЈУ РАСХОДА (2095 + 2097)</t>
  </si>
  <si>
    <t>МЕМОРАНДУМСКЕ СТАВКЕ ЗА РЕФУНДАЦИЈУ РАСХОДА (2096)</t>
  </si>
  <si>
    <t>МЕМОРАНДУМСКЕ СТАВКЕ ЗА РЕФУНДАЦИЈУ РАСХОДА ИЗ ПРЕТХОДНЕ ГОДИНЕ (2098)</t>
  </si>
  <si>
    <t>ТРАНСФЕРИ ИЗМЕЂУ БУЏЕТСКИХ КОРИСНИКА НА ИСТОМ НИВОУ (2100)</t>
  </si>
  <si>
    <t>ТРАНСФЕРИ ИЗМЕЂУ БУЏЕТСКИХ КОРИСНИКА НА ИСТОМ НИВОУ (2101 + 2102)</t>
  </si>
  <si>
    <t>ПРИХОДИ ИЗ БУЏЕТА (2104)</t>
  </si>
  <si>
    <t>ПРИХОДИ ИЗ БУЏЕТА (2105)</t>
  </si>
  <si>
    <t>ПРИМАЊА ОД ПРОДАЈЕ НЕФИНАНСИЈСКЕ ИМОВИНЕ (2107 + 2114 + 2121 + 2124)</t>
  </si>
  <si>
    <t>ПРИМАЊА ОД ПРОДАЈЕ ОСНОВНИХ СРЕДСТАВА (2108 + 2110 + 2112)</t>
  </si>
  <si>
    <t>ПРИМАЊА ОД ПРОДАЈЕ НЕПОКРЕТНОСТИ (2109)</t>
  </si>
  <si>
    <t>ПРИМАЊА ОД ПРОДАЈЕ ПОКРЕТНЕ ИМОВИНЕ (2111)</t>
  </si>
  <si>
    <t>ПРИМАЊА ОД ПРОДАЈЕ ОСТАЛИХ ОСНОВНИХ СРЕДСТАВА (2113)</t>
  </si>
  <si>
    <t>ПРИМАЊА ОД ПРОДАЈЕ ЗАЛИХА (2115 + 2117 + 2119)</t>
  </si>
  <si>
    <t>ПРИМАЊА ОД ПРОДАЈЕ РОБНИХ РЕЗЕРВИ (2116)</t>
  </si>
  <si>
    <t>ПРИМАЊА ОД ПРОДАЈЕ ЗАЛИХА ПРОИЗВОДЊЕ (2118)</t>
  </si>
  <si>
    <t>ПРИМАЊА ОД ПРОДАЈЕ РОБЕ ЗА ДАЉУ ПРОДАЈУ (2120)</t>
  </si>
  <si>
    <t>ПРИМАЊА ОД ПРОДАЈЕ ДРАГОЦЕНОСТИ (2122)</t>
  </si>
  <si>
    <t>ПРИМАЊА ОД ПРОДАЈЕ ДРАГОЦЕНОСТИ (2123)</t>
  </si>
  <si>
    <t>ПРИМАЊА ОД ПРОДАЈЕ ПРИРОДНЕ ИМОВИНЕ (2125 + 2127 + 2129)</t>
  </si>
  <si>
    <t>ПРИМАЊА ОД ПРОДАЈЕ ЗЕМЉИШТА (2126)</t>
  </si>
  <si>
    <t>ПРИМАЊА ОД ПРОДАЈЕ ПОДЗЕМНИХ БЛАГА (2128)</t>
  </si>
  <si>
    <t>ПРИМАЊА ОД ПРОДАЈЕ ШУМА И ВОДА (2130)</t>
  </si>
  <si>
    <t>ТЕКУЋИ РАСХОДИ И ИЗДАЦИ ЗА НЕФИНАНСИЈСКУ ИМОВИНУ (2132 + 2300)</t>
  </si>
  <si>
    <t>ТЕКУЋИ РАСХОДИ  (2133 + 2155 + 2200 + 2215 + 2239 + 2252 + 2268 + 2283)</t>
  </si>
  <si>
    <t>РАСХОДИ ЗА ЗАПОСЛЕНЕ (2134 + 2136 + 2140 + 2142 + 2147 + 2149 + 2151 + 2153)</t>
  </si>
  <si>
    <t>ПЛАТЕ, ДОДАЦИ И НАКНАДЕ ЗАПОСЛЕНИХ (ЗАРАДЕ) (2135)</t>
  </si>
  <si>
    <t>СОЦИЈАЛНИ ДОПРИНОСИ НА ТЕРЕТ ПОСЛОДАВЦА (од 2137 до 2139)</t>
  </si>
  <si>
    <t xml:space="preserve">Допринос за пензијско и инвалидско осигурање </t>
  </si>
  <si>
    <t>НАКНАДЕ У НАТУРИ (2141)</t>
  </si>
  <si>
    <t>СОЦИЈАЛНА ДАВАЊА ЗАПОСЛЕНИМА (од 2143 до 2146)</t>
  </si>
  <si>
    <t>НАКНАДЕ ТРОШКОВА ЗА ЗАПОСЛЕНЕ (2148)</t>
  </si>
  <si>
    <t>НАГРАДЕ ЗАПОСЛЕНИМА И ОСТАЛИ ПОСЕБНИ РАСХОДИ (2150)</t>
  </si>
  <si>
    <t>ПОСЛАНИЧКИ ДОДАТАК (2152)</t>
  </si>
  <si>
    <t>СУДИЈСКИ ДОДАТАК (2154)</t>
  </si>
  <si>
    <t>КОРИШЋЕЊЕ УСЛУГА И РОБА (2156 + 2164 + 2170 + 2179 + 2187 + 2190)</t>
  </si>
  <si>
    <t>СТАЛНИ ТРОШКОВИ (од 2157 до 2163)</t>
  </si>
  <si>
    <t>ТРОШКОВИ ПУТОВАЊА (од 2165 до 2169)</t>
  </si>
  <si>
    <t>УСЛУГЕ ПО УГОВОРУ (од 2171 до 2178)</t>
  </si>
  <si>
    <t>СПЕЦИЈАЛИЗОВАНЕ УСЛУГЕ (од 2180 до 2186)</t>
  </si>
  <si>
    <t>ТЕКУЋЕ ПОПРАВКЕ И ОДРЖАВАЊЕ (УСЛУГЕ И МАТЕРИЈАЛИ) (2188 + 2189)</t>
  </si>
  <si>
    <t>МАТЕРИЈАЛ (од 2191 до 2199)</t>
  </si>
  <si>
    <t xml:space="preserve">Материјали за пољопривреду </t>
  </si>
  <si>
    <t>АМОРТИЗАЦИЈА И УПОТРЕБА СРЕДСТАВА ЗА РАД  (2201 + 2205 + 2207 + 2209 + 2213)</t>
  </si>
  <si>
    <t>АМОРТИЗАЦИЈА НЕКРЕТНИНА И ОПРЕМЕ (од 2202 до 2204)</t>
  </si>
  <si>
    <t>Амортизација зграда и грађевинских објеката</t>
  </si>
  <si>
    <t>АМОРТИЗАЦИЈА КУЛТИВИСАНЕ ОПРЕМЕ (од 2206)</t>
  </si>
  <si>
    <t>УПОТРЕБА ДРАГОЦЕНОСТИ (2208)</t>
  </si>
  <si>
    <t>УПОТРЕБА ПРИРОДНЕ ИМОВИНЕ (од 2210 до 2212)</t>
  </si>
  <si>
    <t>Употребa земљишта</t>
  </si>
  <si>
    <t>АМОРТИЗАЦИЈА НЕМАТЕРИЈАЛНЕ ИМОВИНЕ (2214)</t>
  </si>
  <si>
    <t>ОТПЛАТА КАМАТА И ПРАТЕЋИ ТРОШКОВИ ЗАДУЖИВАЊА (2216 + 2226 + 2233 + 2235)</t>
  </si>
  <si>
    <t>ОТПЛАТЕ ДОМАЋИХ КАМАТА (од 2217 до 2225)</t>
  </si>
  <si>
    <t>ОТПЛАТА СТРАНИХ КАМАТА (од 2227 до 2232)</t>
  </si>
  <si>
    <t>ОТПЛАТА КАМАТА ПО ГАРАНЦИЈАМА (2234)</t>
  </si>
  <si>
    <t>ПРАТЕЋИ ТРОШКОВИ ЗАДУЖИВАЊА (од 2236 до 2238)</t>
  </si>
  <si>
    <t>СУБВЕНЦИЈЕ (2240 + 2243 + 2246 + 2249)</t>
  </si>
  <si>
    <t>СУБВЕНЦИЈЕ ЈАВНИМ НЕФИНАНСИЈСКИМ ПРЕДУЗЕЋИМА И ОРГАНИЗАЦИЈАМА (2241 + 2242)</t>
  </si>
  <si>
    <t>СУБВЕНЦИЈЕ ПРИВАТНИМ ФИНАНСИЈСКИМ  ИНСТИТУЦИЈАМА (2244 + 2245)</t>
  </si>
  <si>
    <t>СУБВЕНЦИЈЕ ЈАВНИМ ФИНАНСИЈСКИМ  ИНСТИТУЦИЈАМА (2247 + 2248)</t>
  </si>
  <si>
    <t>СУБВЕНЦИЈЕ ПРИВАТНИМ ПРЕДУЗЕЋИМА (2250 + 2251)</t>
  </si>
  <si>
    <t>ДОНАЦИЈЕ, ДОТАЦИЈЕ И ТРАНСФЕРИ (2253 + 2256 + 2259 + 2262 + 2265)</t>
  </si>
  <si>
    <t>ДОНАЦИЈЕ СТРАНИМ ВЛАДАМА (2254 + 2255)</t>
  </si>
  <si>
    <t>ДОТАЦИЈЕ МЕЂУНАРОДНИМ ОРГАНИЗАЦИЈАМА (2257 + 2258)</t>
  </si>
  <si>
    <t>ТРАНСФЕРИ ОСТАЛИМ НИВОИМА ВЛАСТИ (2260 + 2261)</t>
  </si>
  <si>
    <t>ДОТАЦИЈЕ ОРГАНИЗАЦИЈАМА ОБАВЕЗНОГ СОЦИЈАЛНОГ ОСИГУРАЊА (2263 + 2264)</t>
  </si>
  <si>
    <t>ОСТАЛЕ ДОТАЦИЈЕ И ТРАНСФЕРИ (2266 + 2267)</t>
  </si>
  <si>
    <t>СОЦИЈАЛНО ОСИГУРАЊЕ И СОЦИЈАЛНА ЗАШТИТА (2269 + 2273)</t>
  </si>
  <si>
    <t>ПРАВА ИЗ СОЦИЈАЛНОГ ОСИГУРАЊА (ОРГАНИЗАЦИЈЕ ОБАВЕЗНОГ СОЦИЈАЛНОГ ОСИГУРАЊА) (од 2270 до 2272)</t>
  </si>
  <si>
    <t>НАКНАДЕ ЗА СОЦИЈАЛНУ ЗАШТИТУ ИЗ БУЏЕТА (од 2274 до 2282)</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</si>
  <si>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</si>
  <si>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</si>
  <si>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</si>
  <si>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Накнаде из буџета за образовање, културу, науку и спорт </t>
  </si>
  <si>
    <t xml:space="preserve">Накнаде из буџета за становање и живот </t>
  </si>
  <si>
    <t>ОСТАЛИ РАСХОДИ (2284 + 2287 + 2291 + 2293 + 2296 + 2298)</t>
  </si>
  <si>
    <t>ДОТАЦИЈЕ НЕВЛАДИНИМ ОРГАНИЗАЦИЈАМА (2285 + 2286)</t>
  </si>
  <si>
    <t>НОВЧАНЕ КАЗНЕ И ПЕНАЛИ ПО РЕШЕЊУ СУДОВА (2292)</t>
  </si>
  <si>
    <t>НАКНАДА ШТЕТЕ ЗА ПОВРЕДЕ ИЛИ ШТЕТУ НАСТАЛУ УСЛЕД ЕЛЕМЕНТАРНИХ НЕПОГОДА ИЛИ ДРУГИХ ПРИРОДНИХ УЗРОКА (2294 + 2295)</t>
  </si>
  <si>
    <t>Накнада штете за повреде или штету услед елементарних непогода</t>
  </si>
  <si>
    <t>НАКНАДА ШТЕТЕ ЗА ПОВРЕДЕ ИЛИ ШТЕТУ НАНЕТУ ОД СТРАНЕ ДРЖАВНИХ ОРГАНА (2297)</t>
  </si>
  <si>
    <t>Накнада штете за повреде или штету нанете од стране државних органа</t>
  </si>
  <si>
    <t>РАСХОДИ КОЈИ СЕ ФИНАНСИРАЈУ ИЗ СРЕДСТАВА ЗА РЕАЛИЗАЦИЈУ НАЦИОНАЛНОГ ИНВЕСТИЦИОНОГ ПЛАНА (2299)</t>
  </si>
  <si>
    <t>ИЗДАЦИ ЗА НЕФИНАНСИЈСКУ ИМОВИНУ (2301 + 2323 + 2332 + 2335 + 2343)</t>
  </si>
  <si>
    <t>ОСНОВНА СРЕДСТВА (2302 + 2307 + 2317 + 2319 + 2321)</t>
  </si>
  <si>
    <t>ЗГРАДЕ И ГРАЂЕВИНСКИ ОБЈЕКТИ (од 2303 до 2306)</t>
  </si>
  <si>
    <t>МАШИНЕ И ОПРЕМА (од 2308 до 2316)</t>
  </si>
  <si>
    <t>Опрема за образовање, науку, културу и спорт</t>
  </si>
  <si>
    <t>ОСТАЛЕ НЕКРЕТНИНЕ И ОПРЕМА (2318)</t>
  </si>
  <si>
    <t>КУЛТИВИСАНА ИМОВИНА (2320)</t>
  </si>
  <si>
    <t>НЕМАТЕРИЈАЛНА ИМОВИНА (2322)</t>
  </si>
  <si>
    <t>ЗАЛИХЕ (2324 + 2326 + 2330)</t>
  </si>
  <si>
    <t>РОБНЕ РЕЗЕРВЕ (2325)</t>
  </si>
  <si>
    <t>ЗАЛИХЕ ПРОИЗВОДЊЕ (од 2327 до 2329)</t>
  </si>
  <si>
    <t>ЗАЛИХЕ РОБЕ ЗА ДАЉУ ПРОДАЈУ (2331)</t>
  </si>
  <si>
    <t>ДРАГОЦЕНОСТИ (2333)</t>
  </si>
  <si>
    <t>ДРАГОЦЕНОСТИ (2334)</t>
  </si>
  <si>
    <t>ПРИРОДНА ИМОВИНА (2336 + 2338 + 2340)</t>
  </si>
  <si>
    <t>ЗЕМЉИШТЕ (2337)</t>
  </si>
  <si>
    <t>РУДНА БОГАТСТВА (2339)</t>
  </si>
  <si>
    <t>ШУМЕ И ВОДЕ (2341 + 2342)</t>
  </si>
  <si>
    <t>НЕФИНАНСИЈСКА ИМОВИНА КОЈА СЕ ФИНАНСИРА ИЗ СРЕДСТАВА ЗА РЕАЛИЗАЦИЈУ НАЦИОНАЛНОГ ИНВЕСТИЦИОНОГ ПЛАНА (2344)</t>
  </si>
  <si>
    <t>НЕФИНАНСИЈСКА ИМОВИНА КОЈА СЕ ФИНАНСИРА ИЗ СРЕДСТАВА ЗА РЕАЛИЗАЦИЈУ НАЦИОНАЛНОГ ИНВЕСТИЦИОНОГ ПЛАНА (2345)</t>
  </si>
  <si>
    <t xml:space="preserve">УТВРЂИВАЊЕ РЕЗУЛТАТА ПОСЛОВАЊА </t>
  </si>
  <si>
    <t>Вишак прихода и примања - буџетски суфицит (2001 - 2131) &gt; 0</t>
  </si>
  <si>
    <t>Мањак прихода и примања - буџетски дефицит (2131 - 2001) &gt; 0</t>
  </si>
  <si>
    <t>КОРИГОВАЊЕ ВИШКА, ОДНОСНО МАЊКА ПРИХОДА И ПРИМАЊА (од 2349 до 2353)</t>
  </si>
  <si>
    <t>Део нераспоређеног вишка прихода и примања из ранијих година који је коришћен за покриће расхода и издатака текуће године</t>
  </si>
  <si>
    <t>Део новчаних средстава амортизације који је коришћен за набавку нефинансијске имовине</t>
  </si>
  <si>
    <t>Део пренетих неутрошених средстава из ранијих година коришћен за покриће расхода и издатака текуће године</t>
  </si>
  <si>
    <t>Износ расхода и издатака за нефинансијску имовину, финансираних из кредита</t>
  </si>
  <si>
    <t>Износ приватизационих примања и примања од отплате датих кредита коришћен за покриће расхода и издатака текуће године</t>
  </si>
  <si>
    <t>ПОКРИЋЕ ИЗВРШЕНИХ ИЗДАТАКА ИЗ ТЕКУЋИХ ПРИХОДА И ПРИМАЊА (2355 + 2356)</t>
  </si>
  <si>
    <t>Утрошена средства текућих прихода и примања од продаје нефинансијске имовине за отплату обавеза по кредитима</t>
  </si>
  <si>
    <t>Утрошена средства текућих прихода и примања од продаје нефинансијске имовине за набавку финансијске имовине</t>
  </si>
  <si>
    <t>ВИШАК ПРИХОДА И ПРИМАЊА – СУФИЦИТ (ЗА ПРЕНОС У НАРЕДНУ ГОДИНУ) (2360 + 2361 = 2357)</t>
  </si>
  <si>
    <t>Део вишка прихода и примања наменски опредељен за наредну годину</t>
  </si>
  <si>
    <t xml:space="preserve">Нераспоређени део вишка прихода и примања за пренос у наредну годину </t>
  </si>
  <si>
    <t xml:space="preserve">Датум </t>
  </si>
  <si>
    <t xml:space="preserve">                                                               Лице одговорно за      </t>
  </si>
  <si>
    <t xml:space="preserve">              Наредбодавац</t>
  </si>
  <si>
    <t xml:space="preserve">                                                          попуњавање обрасца</t>
  </si>
  <si>
    <t>Образац 3</t>
  </si>
  <si>
    <t>ИЗВЕШТАЈ О КАПИТАЛНИМ ИЗДАЦИМА И ПРИМАЊИМА</t>
  </si>
  <si>
    <t>Ознака</t>
  </si>
  <si>
    <t>ОП</t>
  </si>
  <si>
    <t>ПРИМАЊА (3002 + 3027)</t>
  </si>
  <si>
    <t>ПРИМАЊА ОД ПРОДАЈЕ НЕФИНАНСИЈСКЕ ИМОВИНЕ (3003 + 3010 + 3017 + 3020)</t>
  </si>
  <si>
    <t>ПРИМАЊА ОД ПРОДАЈЕ ОСНОВНИХ СРЕДСТАВА (3004 + 3006 + 3008)</t>
  </si>
  <si>
    <t>ПРИМАЊА ОД ПРОДАЈЕ НЕПОКРЕТНОСТИ (3005)</t>
  </si>
  <si>
    <t>ПРИМАЊА ОД ПРОДАЈЕ ПОКРЕТНЕ ИМОВИНЕ (3007)</t>
  </si>
  <si>
    <t>ПРИМАЊА ОД ПРОДАЈЕ ОСТАЛИХ ОСНОВНИХ СРЕДСТАВА (3009)</t>
  </si>
  <si>
    <t>ПРИМАЊА ОД ПРОДАЈЕ ЗАЛИХА (3011 + 3013 + 3015)</t>
  </si>
  <si>
    <t>ПРИМАЊА ОД ПРОДАЈЕ РОБНИХ РЕЗЕРВИ (3012)</t>
  </si>
  <si>
    <t>ПРИМАЊА ОД ПРОДАЈЕ ЗАЛИХА ПРОИЗВОДЊЕ (3014)</t>
  </si>
  <si>
    <t>ПРИМАЊА ОД ПРОДАЈЕ РОБЕ ЗА ДАЉУ ПРОДАЈУ (3016)</t>
  </si>
  <si>
    <t>ПРИМАЊА ОД ПРОДАЈЕ ДРАГОЦЕНОСТИ (3018)</t>
  </si>
  <si>
    <t>ПРИМАЊА ОД ПРОДАЈЕ ДРАГОЦЕНОСТИ (3019)</t>
  </si>
  <si>
    <t>ПРИМАЊА ОД ПРОДАЈЕ ПРИРОДНЕ ИМОВИНЕ (3021 + 3023 + 3025)</t>
  </si>
  <si>
    <t>ПРИМАЊА ОД ПРОДАЈЕ ЗЕМЉИШТА (3022)</t>
  </si>
  <si>
    <t>ПРИМАЊА ОД ПРОДАЈЕ ПОДЗЕМНИХ БЛАГА (3024)</t>
  </si>
  <si>
    <t>ПРИМАЊА ОД ПРОДАЈЕ ШУМА И ВОДА (3026)</t>
  </si>
  <si>
    <t>ПРИМАЊА ОД ЗАДУЖИВАЊА И ПРОДАЈЕ ФИНАНСИЈСКЕ ИМОВИНЕ (3028 + 3047)</t>
  </si>
  <si>
    <t>ПРИМАЊА ОД ЗАДУЖИВАЊА (3029 + 3039)</t>
  </si>
  <si>
    <t>ПРИМАЊА ОД ДОМАЋИХ ЗАДУЖИВАЊА (од 3030 до 3038)</t>
  </si>
  <si>
    <t>Примања од задуживања од осталих поверилаца у земљи</t>
  </si>
  <si>
    <t>ПРИМАЊА ОД ИНОСТРАНОГ ЗАДУЖИВАЊА (од 3040 до 3046)</t>
  </si>
  <si>
    <t xml:space="preserve">Примања од емитовања хартија од вредности, изузев акција, на иностраном финансијском тржишту </t>
  </si>
  <si>
    <t xml:space="preserve">Примања од задуживања од иностраних пословних банака </t>
  </si>
  <si>
    <t>ПРИМАЊА ОД ПРОДАЈЕ ФИНАНСИЈСКЕ ИМОВИНЕ (3048 + 3058)</t>
  </si>
  <si>
    <t xml:space="preserve">ПРИМАЊА ОД ПРОДАЈЕ ДОМАЋЕ ФИНАНСИЈСКЕ ИМОВИНЕ (од 3049 до 3057) </t>
  </si>
  <si>
    <t>Примања од отплате кредита датих домаћим пословним банкама</t>
  </si>
  <si>
    <t>ПРИМАЊА ОД ПРОДАЈЕ СТРАНЕ ФИНАНСИЈСКЕ ИМОВИНЕ (од 3059 до 3066)</t>
  </si>
  <si>
    <t>ИЗДАЦИ (3068 + 3114)</t>
  </si>
  <si>
    <t>ИЗДАЦИ ЗА НЕФИНАНСИЈСКУ ИМОВИНУ (3069 + 3091 + 3100 + 3103 + 3111)</t>
  </si>
  <si>
    <t>ОСНОВНА СРЕДСТВА (3070 + 3075 + 3085 + 3087 + 3089)</t>
  </si>
  <si>
    <t>ЗГРАДЕ И ГРАЂЕВИНСКИ ОБЈЕКТИ (од 3071 до 3074)</t>
  </si>
  <si>
    <t>МАШИНЕ И ОПРЕМА (од 3076 до 3084)</t>
  </si>
  <si>
    <t>ОСТАЛЕ НЕКРЕТНИНЕ И ОПРЕМА (3086)</t>
  </si>
  <si>
    <t>КУЛТИВИСАНА ИМОВИНА (3088)</t>
  </si>
  <si>
    <t>НЕМАТЕРИЈАЛНА ИМОВИНА (3090)</t>
  </si>
  <si>
    <t>ЗАЛИХЕ (3092 + 3094 + 3098)</t>
  </si>
  <si>
    <t>РОБНЕ РЕЗЕРВЕ (3093)</t>
  </si>
  <si>
    <t>ЗАЛИХЕ ПРОИЗВОДЊЕ (од 3095 до 3097)</t>
  </si>
  <si>
    <t>ЗАЛИХЕ РОБЕ ЗА ДАЉУ ПРОДАЈУ (3099)</t>
  </si>
  <si>
    <t>ДРАГОЦЕНОСТИ (3101)</t>
  </si>
  <si>
    <t>ДРАГОЦЕНОСТИ (3102)</t>
  </si>
  <si>
    <t>ПРИРОДНА ИМОВИНА (3104 + 3106 + 3108)</t>
  </si>
  <si>
    <t>ЗЕМЉИШТЕ (3105)</t>
  </si>
  <si>
    <t>РУДНА БОГАТСТВА (3107)</t>
  </si>
  <si>
    <t>ШУМЕ И ВОДЕ (3109 + 3110)</t>
  </si>
  <si>
    <t>НЕФИНАНСИЈСКА ИМОВИНА КОЈА СЕ ФИНАНСИРА ИЗ СРЕДСТАВА ЗА РЕАЛИЗАЦИЈУ НАЦИОНАЛНОГ ИНВЕСТИЦИОНОГ ПЛАНА (3112)</t>
  </si>
  <si>
    <t>НЕФИНАНСИЈСКА ИМОВИНА КОЈА СЕ ФИНАНСИРА ИЗ СРЕДСТАВА ЗА РЕАЛИЗАЦИЈУ НАЦИОНАЛНОГ ИНВЕСТИЦИОНОГ ПЛАНА (3113)</t>
  </si>
  <si>
    <t>ИЗДАЦИ ЗА ОТПЛАТУ ГЛАВНИЦЕ И НАБАВКУ ФИНАНСИЈСКЕ ИМОВИНЕ (3115 + 3140)</t>
  </si>
  <si>
    <t>ОТПЛАТА ГЛАВНИЦЕ (3116 + 3126 + 3134 + 3136 + 3138)</t>
  </si>
  <si>
    <t>ОТПЛАТА ГЛАВНИЦЕ ДОМАЋИМ КРЕДИТОРИМА (од 3117 до 3125)</t>
  </si>
  <si>
    <t xml:space="preserve">Отплата главнице на домаће финансијске деривате </t>
  </si>
  <si>
    <t>ОТПЛАТА ГЛАВНИЦЕ СТРАНИМ КРЕДИТОРИМА (од 3127 до 3133)</t>
  </si>
  <si>
    <t>Отплата главнице страним пословним банкама</t>
  </si>
  <si>
    <t>Отплата главнице осталим страним кредиторима</t>
  </si>
  <si>
    <t>ОТПЛАТА ГЛАВНИЦЕ ПО ГАРАНЦИЈАМА (3135)</t>
  </si>
  <si>
    <t>ОТПЛАТА ГЛАВНИЦЕ ЗА ФИНАНСИЈСКИ ЛИЗИНГ (3137)</t>
  </si>
  <si>
    <t>ОТПЛАТА ГАРАНЦИЈА ПО КОМЕРЦИЈАЛНИМ ТРАНСАКЦИЈАМА (3139)</t>
  </si>
  <si>
    <t>НАБАВКА ФИНАНСИЈСКЕ ИМОВИНЕ (3141 + 3151 + 3160)</t>
  </si>
  <si>
    <t>НАБАВКА ДОМАЋЕ ФИНАНСИЈСКЕ ИМОВИНЕ (од 3142 до 3150)</t>
  </si>
  <si>
    <t>НАБАВКА СТРАНЕ ФИНАНСИЈСКЕ ИМОВИНЕ (од 3152 до 3159)</t>
  </si>
  <si>
    <t>НАБАВКА ФИНАНСИЈСКЕ ИМОВИНЕ КОЈА СЕ ФИНАНСИРА ИЗ СРЕДСТАВА ЗА РЕАЛИЗАЦИЈУ НАЦИОНАЛНОГ ИНВЕСТИЦИОНОГ ПЛАНА (3161)</t>
  </si>
  <si>
    <t>Набавка финансијске имовине која се финансира из средстава за реализацију националног инвестиционог плана</t>
  </si>
  <si>
    <t>ВИШАК ПРИМАЊА (3001 – 3067) &gt; 0</t>
  </si>
  <si>
    <t>МАЊАК ПРИМАЊА (3067 – 3001) &gt; 0</t>
  </si>
  <si>
    <t xml:space="preserve">                                                              Лице одговорно за      </t>
  </si>
  <si>
    <t xml:space="preserve">                      Наредбодавац</t>
  </si>
  <si>
    <t>Образац 4</t>
  </si>
  <si>
    <t>ИЗВЕШТАЈ О НОВЧАНИМ ТОКОВИМА</t>
  </si>
  <si>
    <t xml:space="preserve">Износ </t>
  </si>
  <si>
    <t>Н О В Ч А Н И  П Р И Л И В И (4002 + 4106 + 4131)</t>
  </si>
  <si>
    <t>ТЕКУЋИ ПРИХОДИ (4003 + 4047 + 4057 + 4069 + 4094 + 4099 + 4103)</t>
  </si>
  <si>
    <t>ПОРЕЗИ (4004 + 4008 + 4010 + 4017 + 4023 + 4030 + 4033 + 4040)</t>
  </si>
  <si>
    <t>ПОРЕЗ НА ДОХОДАК, ДОБИТ И КАПИТАЛНЕ ДОБИТКЕ (од 4005 до 4007)</t>
  </si>
  <si>
    <t>ПОРЕЗ НА ФОНД ЗАРАДА (4009)</t>
  </si>
  <si>
    <t>ПОРЕЗ НА ИМОВИНУ (од 4011 до 4016)</t>
  </si>
  <si>
    <t>ПОРЕЗ НА ДОБРА И УСЛУГЕ (од 4018 до 4022)</t>
  </si>
  <si>
    <t>ПОРЕЗ НА МЕЂУНАРОДНУ ТРГОВИНУ И ТРАНСАКЦИЈЕ (од 4024 до 4029)</t>
  </si>
  <si>
    <t>ДРУГИ ПОРЕЗИ (4031 + 4032)</t>
  </si>
  <si>
    <t>АКЦИЗЕ (од 4034 до 4039)</t>
  </si>
  <si>
    <t>Акцизе на кафу</t>
  </si>
  <si>
    <t>ЈЕДНОКРАТНИ ПОРЕЗ НА ЕКСТРА ПРОФИТ И ЕКСТРА ИМОВИНУ СТЕЧЕНУ КОРИШЋЕЊЕМ ПОСЕБНИХ ПОГОДНОСТИ (од 4041 до 4046)</t>
  </si>
  <si>
    <t>СОЦИЈАЛНИ ДОПРИНОСИ (4048 + 4053)</t>
  </si>
  <si>
    <t>ДОПРИНОСИ ЗА СОЦИЈАЛНО ОСИГУРАЊЕ (од 4049 до 4052)</t>
  </si>
  <si>
    <t>ОСТАЛИ СОЦИЈАЛНИ ДОПРИНОСИ (од 4054 до 4056)</t>
  </si>
  <si>
    <t>ДОНАЦИЈЕ, ПОМОЋИ И ТРАНСФЕРИ (4058 + 4061 + 4066)</t>
  </si>
  <si>
    <t>ДОНАЦИЈЕ ОД ИНОСТРАНИХ ДРЖАВА (од 4059 + 4060)</t>
  </si>
  <si>
    <t>ДОНАЦИЈЕ И ПОМОЋИ ОД МЕЂУНАРОДНИХ ОРГАНИЗАЦИЈА (од 4062 до 4065)</t>
  </si>
  <si>
    <t>ТРАНСФЕРИ ОД ДРУГИХ НИВОА ВЛАСТИ (4067 + 4068)</t>
  </si>
  <si>
    <t>ДРУГИ ПРИХОДИ (4070 + 4077 + 4082 + 4089 + 4092)</t>
  </si>
  <si>
    <t>ПРИХОДИ ОД ИМОВИНЕ (од 4071 до 4076)</t>
  </si>
  <si>
    <t>ПРИХОДИ ОД ПРОДАЈЕ ДОБАРА И УСЛУГА (од 4078 до 4081)</t>
  </si>
  <si>
    <t>НОВЧАНЕ КАЗНЕ И ОДУЗЕТА ИМОВИНСКА КОРИСТ (од 4083 до 4088)</t>
  </si>
  <si>
    <t>ДОБРОВОЉНИ ТРАНСФЕРИ ОД ФИЗИЧКИХ И ПРАВНИХ ЛИЦА (4090 + 4091)</t>
  </si>
  <si>
    <t>МЕШОВИТИ И НЕОДРЕЂЕНИ ПРИХОДИ (4093)</t>
  </si>
  <si>
    <t>МЕМОРАНДУМСКЕ СТАВКЕ ЗА РЕФУНДАЦИЈУ РАСХОДА (4095 + 4097)</t>
  </si>
  <si>
    <t>МЕМОРАНДУМСКЕ СТАВКЕ ЗА РЕФУНДАЦИЈУ РАСХОДА (4096)</t>
  </si>
  <si>
    <t>МЕМОРАНДУМСКЕ СТАВКЕ ЗА РЕФУНДАЦИЈУ РАСХОДА ИЗ ПРЕТХОДНЕ ГОДИНЕ (4098)</t>
  </si>
  <si>
    <t>ТРАНСФЕРИ ИЗМЕЂУ БУЏЕТСКИХ КОРИСНИКА НА ИСТОМ НИВОУ (4100)</t>
  </si>
  <si>
    <t>ТРАНСФЕРИ ИЗМЕЂУ БУЏЕТСКИХ КОРИСНИКА НА ИСТОМ НИВОУ (4101 + 4102)</t>
  </si>
  <si>
    <t>ПРИХОДИ ИЗ БУЏЕТА (4104)</t>
  </si>
  <si>
    <t>ПРИХОДИ ИЗ БУЏЕТА (4105)</t>
  </si>
  <si>
    <t>ПРИМАЊА ОД ПРОДАЈЕ НЕФИНАНСИЈСКЕ ИМОВИНЕ (4107 + 4114 + 4121 + 4124)</t>
  </si>
  <si>
    <t>ПРИМАЊА ОД ПРОДАЈЕ ОСНОВНИХ СРЕДСТАВА (4108 + 4110 + 4112)</t>
  </si>
  <si>
    <t>ПРИМАЊА ОД ПРОДАЈЕ НЕПОКРЕТНОСТИ (4109)</t>
  </si>
  <si>
    <t>ПРИМАЊА ОД ПРОДАЈЕ ПОКРЕТНЕ ИМОВИНЕ (4111)</t>
  </si>
  <si>
    <t>ПРИМАЊА ОД ПРОДАЈЕ ОСТАЛИХ ОСНОВНИХ СРЕДСТАВА (4113)</t>
  </si>
  <si>
    <t>ПРИМАЊА ОД ПРОДАЈЕ ЗАЛИХА (4115 + 4117 + 4119)</t>
  </si>
  <si>
    <t>ПРИМАЊА ОД ПРОДАЈЕ РОБНИХ РЕЗЕРВИ (4116)</t>
  </si>
  <si>
    <t>ПРИМАЊА ОД ПРОДАЈЕ ЗАЛИХА ПРОИЗВОДЊЕ (4118)</t>
  </si>
  <si>
    <t>ПРИМАЊА ОД ПРОДАЈЕ РОБЕ ЗА ДАЉУ ПРОДАЈУ (4120)</t>
  </si>
  <si>
    <t>ПРИМАЊА ОД ПРОДАЈЕ ДРАГОЦЕНОСТИ (4122)</t>
  </si>
  <si>
    <t>ПРИМАЊА ОД ПРОДАЈЕ ДРАГОЦЕНОСТИ (4123)</t>
  </si>
  <si>
    <t>ПРИМАЊА ОД ПРОДАЈЕ ПРИРОДНЕ ИМОВИНЕ (4125 + 4127 + 4129)</t>
  </si>
  <si>
    <t>ПРИМАЊА ОД ПРОДАЈЕ ЗЕМЉИШТА (4126)</t>
  </si>
  <si>
    <t>ПРИМАЊА ОД ПРОДАЈЕ ПОДЗЕМНИХ БЛАГА (4128)</t>
  </si>
  <si>
    <t>ПРИМАЊА ОД ПРОДАЈЕ ШУМА И ВОДА (4130)</t>
  </si>
  <si>
    <t>ПРИМАЊА ОД ЗАДУЖИВАЊА И ПРОДАЈЕ ФИНАНСИЈСКЕ ИМОВИНЕ (4132 + 4151)</t>
  </si>
  <si>
    <t>ПРИМАЊА ОД ЗАДУЖИВАЊА (4133 + 4143)</t>
  </si>
  <si>
    <t>ПРИМАЊА ОД ДОМАЋИХ ЗАДУЖИВАЊА (од 4134 до 4142)</t>
  </si>
  <si>
    <t>ПРИМАЊА ОД ИНОСТРАНОГ ЗАДУЖИВАЊА (од 4144 до 4150)</t>
  </si>
  <si>
    <t>ПРИМАЊА ОД ПРОДАЈЕ ФИНАНСИЈСКЕ ИМОВИНЕ (4152 + 4162)</t>
  </si>
  <si>
    <t>ПРИМАЊА ОД ПРОДАЈЕ ДОМАЋЕ ФИНАНСИЈСКЕ ИМОВИНЕ (од 4153 до 4161)</t>
  </si>
  <si>
    <t>ПРИМАЊА ОД ПРОДАЈЕ СТРАНЕ ФИНАНСИЈСКЕ ИМОВИНЕ (од 4163 до 4170)</t>
  </si>
  <si>
    <t>НОВЧАНИ ОДЛИВИ (4172 + 4340 + 4386)</t>
  </si>
  <si>
    <t>ТЕКУЋИ РАСХОДИ (4173 + 4195 + 4240 + 4255 + 4279 + 4292 + 4308 + 4323)</t>
  </si>
  <si>
    <t>РАСХОДИ ЗА ЗАПОСЛЕНЕ (4174 + 4176 + 4180 + 4182 + 4187 + 4189 + 4191+ 4193)</t>
  </si>
  <si>
    <t>ПЛАТЕ, ДОДАЦИ И НАКНАДЕ ЗАПОСЛЕНИХ (ЗАРАДЕ) (4175)</t>
  </si>
  <si>
    <t>СОЦИЈАЛНИ ДОПРИНОСИ НА ТЕРЕТ ПОСЛОДАВЦА (од 4177 до 4179)</t>
  </si>
  <si>
    <t>НАКНАДЕ У НАТУРИ (4181)</t>
  </si>
  <si>
    <t>СОЦИЈАЛНА ДАВАЊА ЗАПОСЛЕНИМА (од 4183 до 4186)</t>
  </si>
  <si>
    <t>НАКНАДЕ ТРОШКОВА ЗА ЗАПОСЛЕНЕ (4188)</t>
  </si>
  <si>
    <t>НАГРАДЕ ЗАПОСЛЕНИМА И ОСТАЛИ ПОСЕБНИ РАСХОДИ (4190)</t>
  </si>
  <si>
    <t>ПОСЛАНИЧКИ ДОДАТАК (4192)</t>
  </si>
  <si>
    <t>СУДИЈСКИ ДОДАТАК (4194)</t>
  </si>
  <si>
    <t xml:space="preserve">КОРИШЋЕЊЕ УСЛУГА И РОБА (4196 + 4204 + 4210 + 4219 + 4227 + 4230) </t>
  </si>
  <si>
    <t>СТАЛНИ ТРОШКОВИ (од 4197 до 4203)</t>
  </si>
  <si>
    <t>ТРОШКОВИ ПУТОВАЊА (од 4205 до 4209)</t>
  </si>
  <si>
    <t>УСЛУГЕ ПО УГОВОРУ (од 4211 до 4218)</t>
  </si>
  <si>
    <t>СПЕЦИЈАЛИЗОВАНЕ УСЛУГЕ (од 4220 до 4226)</t>
  </si>
  <si>
    <t>ТЕКУЋЕ ПОПРАВКЕ И ОДРЖАВАЊЕ (УСЛУГЕ И МАТЕРИЈАЛИ) (4228 + 4229)</t>
  </si>
  <si>
    <t>Текуће поправке и одражавање зграда и објеката</t>
  </si>
  <si>
    <t>МАТЕРИЈАЛ (од 4231 до 4239)</t>
  </si>
  <si>
    <t>АМОРТИЗАЦИЈА И УПОТРЕБА СРЕДСТАВА ЗА РАД (4241 + 4245 + 4247 + 4249 + 4253)</t>
  </si>
  <si>
    <t>АМОРТИЗАЦИЈА НЕКРЕТНИНА И ОПРЕМЕ (од 4242 до 4244)</t>
  </si>
  <si>
    <t>АМОРТИЗАЦИЈА КУЛТИВИСАНЕ ИМОВИНЕ (4246)</t>
  </si>
  <si>
    <t>Амортизација култивисане имовине</t>
  </si>
  <si>
    <t>УПОТРЕБА ДРАГОЦЕНОСТИ (4248)</t>
  </si>
  <si>
    <t>УПОТРЕБА ПРИРОДНЕ ИМОВИНЕ (од 4250 до 4252)</t>
  </si>
  <si>
    <t>АМОРТИЗАЦИЈА НЕМАТЕРИЈАЛНЕ ИМОВИНЕ (4254)</t>
  </si>
  <si>
    <t>ОТПЛАТА КАМАТА И ПРАТЕЋИ ТРОШКОВИ ЗАДУЖИВАЊА (4256 + 4266 + 4273 + 4275)</t>
  </si>
  <si>
    <t>ОТПЛАТЕ ДОМАЋИХ КАМАТА (од 4257 до 4265)</t>
  </si>
  <si>
    <t>ОТПЛАТА СТРАНИХ КАМАТА (од 4267 до 4272)</t>
  </si>
  <si>
    <t>ОТПЛАТА КАМАТА ПО ГАРАНЦИЈАМА (4274)</t>
  </si>
  <si>
    <t>ПРАТЕЋИ ТРОШКОВИ ЗАДУЖИВАЊА (од 4276 до 4278)</t>
  </si>
  <si>
    <t>СУБВЕНЦИЈЕ (4280 + 4283 + 4286 + 4289)</t>
  </si>
  <si>
    <t>СУБВЕНЦИЈЕ ЈАВНИМ НЕФИНАНСИЈСКИМ ПРЕДУЗЕЋИМА И ОРГАНИЗАЦИЈАМА (4281 + 4282)</t>
  </si>
  <si>
    <t>СУБВЕНЦИЈЕ ПРИВАТНИМ ФИНАНСИЈСКИМ ИНСТИТУЦИЈАМА (4284 + 4285)</t>
  </si>
  <si>
    <t>СУБВЕНЦИЈЕ ЈАВНИМ ФИНАНСИЈСКИМ ИНСТИТУЦИЈАМА (4287 + 4288)</t>
  </si>
  <si>
    <t>СУБВЕНЦИЈЕ ПРИВАТНИМ ПРЕДУЗЕЋИМА (4290 + 4291)</t>
  </si>
  <si>
    <t>ДОНАЦИЈЕ, ДОТАЦИЈЕ И ТРАНСФЕРИ (4293 + 4296 + 4299 + 4302 + 4305)</t>
  </si>
  <si>
    <t>ДОНАЦИЈЕ СТРАНИМ ВЛАДАМА (4294 + 4295)</t>
  </si>
  <si>
    <t>ДОТАЦИЈЕ МЕЂУНАРОДНИМ ОРГАНИЗАЦИЈАМА (4297 + 4298)</t>
  </si>
  <si>
    <t>ТРАНСФЕРИ ОСТАЛИМ НИВОИМА ВЛАСТИ (4300 + 4301)</t>
  </si>
  <si>
    <t>ДОТАЦИЈЕ ОРГАНИЗАЦИЈАМА ОБАВЕЗНОГ СОЦИЈАЛНОГ ОСИГУРАЊА (4303 + 4304)</t>
  </si>
  <si>
    <t>ОСТАЛЕ ДОТАЦИЈЕ И ТРАНСФЕРИ (4306 + 4307)</t>
  </si>
  <si>
    <t>СОЦИЈАЛНО ОСИГУРАЊЕ И СОЦИЈАЛНА ЗАШТИТА (4309 + 4313)</t>
  </si>
  <si>
    <t>ПРАВА ИЗ СОЦИЈАЛНОГ ОСИГУРАЊА (ОРГАНИЗАЦИЈЕ ОБАВЕЗНОГ СОЦИЈАЛНОГ ОСИГУРАЊА) (од 4310 до 4312)</t>
  </si>
  <si>
    <t>НАКНАДЕ ЗА СОЦИЈАЛНУ ЗАШТИТУ ИЗ БУЏЕТА (од 4314 до 4322)</t>
  </si>
  <si>
    <t>ОСТАЛИ РАСХОДИ (4324 + 4327 + 4331 + 4333 + 4336 + 4338)</t>
  </si>
  <si>
    <t>ДОТАЦИЈЕ НЕВЛАДИНИМ ОРГАНИЗАЦИЈАМА (4325 + 4326)</t>
  </si>
  <si>
    <t xml:space="preserve">Обавезне таксе </t>
  </si>
  <si>
    <t>НОВЧАНЕ КАЗНЕ И ПЕНАЛИ ПО РЕШЕЊУ СУДОВА (4332)</t>
  </si>
  <si>
    <t>НАКНАДА ШТЕТЕ ЗА ПОВРЕДЕ ИЛИ ШТЕТУ НАСТАЛУ УСЛЕД ЕЛЕМЕНТАРНИХ НЕПОГОДА ИЛИ ДРУГИХ ПРИРОДНИХ УЗРОКА (4334 + 4335)</t>
  </si>
  <si>
    <t>НАКНАДА ШТЕТЕ ЗА ПОВРЕДЕ ИЛИ ШТЕТУ НАНЕТУ ОД СТРАНЕ ДРЖАВНИХ ОРГАНА (4337)</t>
  </si>
  <si>
    <t>РАСХОДИ КОЈИ СЕ ФИНАНСИРАЈУ ИЗ СРЕДСТАВА ЗА РЕАЛИЗАЦИЈУ НАЦИОНАЛНОГ ИНВЕСТИЦИОНОГ ПЛАНА (4339)</t>
  </si>
  <si>
    <t>ИЗДАЦИ ЗА НЕФИНАНСИЈСКУ ИМОВИНУ (4341 + 4363 + 4372 + 4375 + 4383)</t>
  </si>
  <si>
    <t>ОСНОВНА СРЕДСТВА (4342 + 4347 + 4357 + 4359 + 4361)</t>
  </si>
  <si>
    <t>ЗГРАДЕ И ГРАЂЕВИНСКИ ОБЈЕКТИ (од 4343 до 4346)</t>
  </si>
  <si>
    <t>МАШИНЕ И ОПРЕМА (од 4348 до 4356)</t>
  </si>
  <si>
    <t>ОСТАЛЕ НЕКРЕТНИНЕ И ОПРЕМА (4358)</t>
  </si>
  <si>
    <t>КУЛТИВИСАНА ИМОВИНА (4360)</t>
  </si>
  <si>
    <t>НЕМАТЕРИЈАЛНА ИМОВИНА (4362)</t>
  </si>
  <si>
    <t>ЗАЛИХЕ (4364 + 4366 + 4370)</t>
  </si>
  <si>
    <t>РОБНЕ РЕЗЕРВЕ (4365)</t>
  </si>
  <si>
    <t>ЗАЛИХЕ ПРОИЗВОДЊЕ (од 4367 до 4369)</t>
  </si>
  <si>
    <t>ЗАЛИХЕ РОБЕ ЗА ДАЉУ ПРОДАЈУ (4371)</t>
  </si>
  <si>
    <t>ДРАГОЦЕНОСТИ (4373)</t>
  </si>
  <si>
    <t>ДРАГОЦЕНОСТИ (4374)</t>
  </si>
  <si>
    <t>ПРИРОДНА ИМОВИНА (4376 + 4378 + 4380)</t>
  </si>
  <si>
    <t>ЗЕМЉИШТЕ (4377)</t>
  </si>
  <si>
    <t>РУДНА БОГАТСТВА (4379)</t>
  </si>
  <si>
    <t>ШУМЕ И ВОДЕ (4381 + 4382)</t>
  </si>
  <si>
    <t>НЕФИНАНСИЈСКА ИМОВИНА КОЈА СЕ ФИНАНСИРА ИЗ СРЕДСТАВА ЗА РЕАЛИЗАЦИЈУ НАЦИОНАЛНОГ ИНВЕСТИЦИОНОГ ПЛАНА (4384)</t>
  </si>
  <si>
    <t>НЕФИНАНСИЈСКА ИМОВИНА КОЈА СЕ ФИНАНСИРА ИЗ СРЕДСТАВА ЗА РЕАЛИЗАЦИЈУ НАЦИОНАЛНОГ ИНВЕСТИЦИОНОГ ПЛАНА (4385)</t>
  </si>
  <si>
    <t>ИЗДАЦИ ЗА ОТПЛАТУ ГЛАВНИЦЕ И НАБАВКУ ФИНАНСИЈСКЕ ИМОВИНЕ (4387 + 4412)</t>
  </si>
  <si>
    <t>ОТПЛАТА ГЛАВНИЦЕ (4388 + 4398 + 4406 + 4408+4410)</t>
  </si>
  <si>
    <t>ОТПЛАТА ГЛАВНИЦЕ ДОМАЋИМ КРЕДИТОРИМА (од 4389 до 4397)</t>
  </si>
  <si>
    <t>ОТПЛАТА ГЛАВНИЦЕ СТРАНИМ КРЕДИТОРИМА (од 4399 до 4405)</t>
  </si>
  <si>
    <t>ОТПЛАТА ГЛАВНИЦЕ ПО ГАРАНЦИЈАМА (4407)</t>
  </si>
  <si>
    <t>ОТПЛАТА ГЛАВНИЦЕ ЗА ФИНАНСИЈСКИ ЛИЗИНГ (4409)</t>
  </si>
  <si>
    <t>ОТПЛАТА ГАРАНЦИЈА ПО КОМЕРЦИЈАЛНИМ ТРАНСАКЦИЈАМА (4411)</t>
  </si>
  <si>
    <t>НАБАВКА ФИНАНСИЈСКЕ ИМОВИНЕ (4413 + 4423 + 4432)</t>
  </si>
  <si>
    <t>НАБАВКА ДОМАЋЕ ФИНАНСИЈСКЕ ИМОВИНЕ (од 4414 до 4422)</t>
  </si>
  <si>
    <t>НАБАВКА СТРАНЕ ФИНАНСИЈСКЕ ИМОВИНЕ (од 4424 до 4431)</t>
  </si>
  <si>
    <t>НАБАВКА ФИНАНСИЈСКЕ ИМОВИНЕ КОЈА СЕ ФИНАНСИРА ИЗ СРЕДСТАВА ЗА РЕАЛИЗАЦИЈУ НАЦИОНАЛНОГ ИНВЕСТИЦИОНОГ ПЛАНА (4433)</t>
  </si>
  <si>
    <t>ВИШАК НОВЧАНИХ ПРИЛИВА (4001 – 4171) &gt; 0</t>
  </si>
  <si>
    <t>МАЊАК НОВЧАНИХ ПРИЛИВА (4171 – 4001) &gt; 0</t>
  </si>
  <si>
    <t>САЛДО ГОТОВИНЕ НА ПОЧЕТКУ ГОДИНЕ</t>
  </si>
  <si>
    <t>КОРИГОВАНИ ПРИЛИВИ ЗА ПРИМЉЕНА СРЕДСТВА У ОБРАЧУНУ (4001 + 4438)</t>
  </si>
  <si>
    <t>Корекција новчаних прилива за наплаћена средства којa се не евидентирају преко класа 700000, 800000 и 900000</t>
  </si>
  <si>
    <t>КОРИГОВАНИ ОДЛИВИ ЗА ИСПЛАЋЕНА СРЕДСТВА У ОБРАЧУНУ (4171 – 4440 + 4441)</t>
  </si>
  <si>
    <t>Корекција новчаних одлива за износ обрачунате амортизације књижене на терет сопствених прихода</t>
  </si>
  <si>
    <t>Корекција новчаних одлива за износ плаћених расхода који се не евидентирају преко класе 400000, 500000 и 600000</t>
  </si>
  <si>
    <t>САЛДО ГОТОВИНЕ НА КРАЈУ ГОДИНЕ (4436 + 4437 – 4439)</t>
  </si>
  <si>
    <t>Датум</t>
  </si>
  <si>
    <t xml:space="preserve">  Лице одговорно за      </t>
  </si>
  <si>
    <t xml:space="preserve">                    Наредбодавац</t>
  </si>
  <si>
    <t xml:space="preserve">                                                        попуњавање обрасца</t>
  </si>
  <si>
    <t>Образац 6</t>
  </si>
  <si>
    <t>Ред. Бр.</t>
  </si>
  <si>
    <t>НАЗИВ ОБАВЕЗЕ</t>
  </si>
  <si>
    <t>3=4+5</t>
  </si>
  <si>
    <t>ЗА ЛЕКОВЕ И ПОМАГАЛА НА НАЛОГ У АПОТЕКАМА</t>
  </si>
  <si>
    <t xml:space="preserve">ЗА ЛЕКОВЕ НА РЕЦЕПТ </t>
  </si>
  <si>
    <t>ЗА ПОМАГАЛА НА НАЛОГ</t>
  </si>
  <si>
    <t xml:space="preserve">ЛЕКОВИ </t>
  </si>
  <si>
    <t>ЛЕКОВИ У ЗУ</t>
  </si>
  <si>
    <t>2.4.</t>
  </si>
  <si>
    <t>ЛЕКОВИ ЗА ХЕМОФИЛИЈУ</t>
  </si>
  <si>
    <t>2.5.</t>
  </si>
  <si>
    <t>ОСТАЛИ ЛЕКОВИ (ВАН ЛИСТЕ)</t>
  </si>
  <si>
    <t>КРВ И ПРОДУКТИ ОД КРВИ</t>
  </si>
  <si>
    <t>УГРАДНИ МАТЕРИЈАЛ</t>
  </si>
  <si>
    <t>4.3.</t>
  </si>
  <si>
    <t>4.4.</t>
  </si>
  <si>
    <t>4.5.</t>
  </si>
  <si>
    <t>СТЕНТОВИ</t>
  </si>
  <si>
    <t>4.6.</t>
  </si>
  <si>
    <t>ГРАФТОВИ</t>
  </si>
  <si>
    <t>4.7.</t>
  </si>
  <si>
    <t>ОСТАЛИ УГРАДНИ МАТЕРИЈАЛ</t>
  </si>
  <si>
    <t>5.</t>
  </si>
  <si>
    <t>САНИТЕТСКИ И МЕДИЦИНСКИ ПОТРОШНИ МАТЕРИЈАЛ</t>
  </si>
  <si>
    <t>6.</t>
  </si>
  <si>
    <t>МАТЕРИЈАЛ ЗА ДИЈАЛИЗУ СА ЛЕКОВИМА (РЕКОРМОН И ЕПРЕКС)</t>
  </si>
  <si>
    <t>7.</t>
  </si>
  <si>
    <t>ИСХРАНА (НАМИРНИЦЕ И УСЛУГЕ)</t>
  </si>
  <si>
    <t>8.</t>
  </si>
  <si>
    <t>ЕНЕРГЕНТИ</t>
  </si>
  <si>
    <t>8.1.</t>
  </si>
  <si>
    <t>ДАЉИНСКО ГРЕЈАЊЕ</t>
  </si>
  <si>
    <t>8.2.</t>
  </si>
  <si>
    <t>ГАС</t>
  </si>
  <si>
    <t>8.3.</t>
  </si>
  <si>
    <t>ОБАВЕЗЕ ПРЕМА НИС-У</t>
  </si>
  <si>
    <t>8.4.</t>
  </si>
  <si>
    <t>ЕЛЕКТРОПРИВРЕДА</t>
  </si>
  <si>
    <t>8.5.</t>
  </si>
  <si>
    <t>ОБАВЕЗЕ ЗА ОСТАЛЕ ЕНЕРГЕНТЕ</t>
  </si>
  <si>
    <t>9.</t>
  </si>
  <si>
    <t>ЈАВНО КОМУНАЛНО ПРЕДУЗЕЋЕ</t>
  </si>
  <si>
    <t>9.1.</t>
  </si>
  <si>
    <t>ОБАВЕЗЕ ЗА ВОДУ</t>
  </si>
  <si>
    <t>9.2.</t>
  </si>
  <si>
    <t>ОБАВЕЗЕ ПРЕМА ПТТ-У</t>
  </si>
  <si>
    <t>9.3.</t>
  </si>
  <si>
    <t>ОБАВЕЗЕ ПРЕМА ОСТАЛИМ ЈКП</t>
  </si>
  <si>
    <t>10.</t>
  </si>
  <si>
    <t>ОСТАЛЕ ОБАВЕЗЕ</t>
  </si>
  <si>
    <t>11.</t>
  </si>
  <si>
    <t xml:space="preserve">УКУПНЕ ОБАВЕЗЕ - 252000 
(1+2+3+4+5+6+7+8+9+10) </t>
  </si>
  <si>
    <t>Напомена: Подаци у овом обрасцу морају бити сложени са подацима у БИЛАНСУ СТАЊА</t>
  </si>
  <si>
    <t>__________________________</t>
  </si>
  <si>
    <t>Телефон:__________________________</t>
  </si>
  <si>
    <t>Образац 7</t>
  </si>
  <si>
    <t>Ред. бр.</t>
  </si>
  <si>
    <t>Конто</t>
  </si>
  <si>
    <t>НАЗИВ</t>
  </si>
  <si>
    <t>I</t>
  </si>
  <si>
    <t>Потраживања по основу продаје и друга потраживања (1+2+3+4+5+6+7)</t>
  </si>
  <si>
    <t>део 122100</t>
  </si>
  <si>
    <t>Од РФЗО</t>
  </si>
  <si>
    <t>Од Фонда за социјално осигурање војних осигураника</t>
  </si>
  <si>
    <t>Од Фонда здравства Црне Горе</t>
  </si>
  <si>
    <t>Од Фонда здравства Републике Српске</t>
  </si>
  <si>
    <t>Од Дистрикта Брчко</t>
  </si>
  <si>
    <t>Од других здравствених установа</t>
  </si>
  <si>
    <t>Остала потраживања</t>
  </si>
  <si>
    <t>ПОДАЦИ О УКУПНОМ БРОЈУ ЗАПОСЛЕНИХ РАДНИКА</t>
  </si>
  <si>
    <t>Период</t>
  </si>
  <si>
    <t>Укупан број запослених радника</t>
  </si>
  <si>
    <t>Укупан број запослених на бази остварених часова рада</t>
  </si>
  <si>
    <t>На одређено</t>
  </si>
  <si>
    <t>На неодређено</t>
  </si>
  <si>
    <t>Укупно</t>
  </si>
  <si>
    <t>4=2+3</t>
  </si>
  <si>
    <t>Телефон:</t>
  </si>
  <si>
    <t>____________</t>
  </si>
  <si>
    <t>Logicka Kontrola</t>
  </si>
  <si>
    <t>Nema gresaka!!!!!</t>
  </si>
  <si>
    <t>Kraj kontrole</t>
  </si>
  <si>
    <t>Образац 8</t>
  </si>
  <si>
    <t>Залихе</t>
  </si>
  <si>
    <t>ЗАЛИХЕ (II+III+IV+V)</t>
  </si>
  <si>
    <t>II</t>
  </si>
  <si>
    <t>III</t>
  </si>
  <si>
    <t>Залихе робе за даљу продају (лекови и помагала у апотекама)</t>
  </si>
  <si>
    <t>IV</t>
  </si>
  <si>
    <t>Ситан инвентар</t>
  </si>
  <si>
    <t>V</t>
  </si>
  <si>
    <t>022210</t>
  </si>
  <si>
    <t>Материјал за сталне трошкове (грејање)</t>
  </si>
  <si>
    <t>022220</t>
  </si>
  <si>
    <t>Материјал за поправке и одржавање</t>
  </si>
  <si>
    <t>022230</t>
  </si>
  <si>
    <t>Материјал за обављање делатности</t>
  </si>
  <si>
    <t>3.1</t>
  </si>
  <si>
    <t>022231</t>
  </si>
  <si>
    <t>3.2</t>
  </si>
  <si>
    <t>022237</t>
  </si>
  <si>
    <t>Медицински и лабораторијски материјал</t>
  </si>
  <si>
    <t>3.2.1</t>
  </si>
  <si>
    <r>
      <t>Лекови (3.2.</t>
    </r>
    <r>
      <rPr>
        <i/>
        <sz val="10"/>
        <color indexed="8"/>
        <rFont val="Arial"/>
        <family val="2"/>
      </rPr>
      <t>1.1+3.2.1.2+3.2.1.3+3.2.1.4+3.2.1.5+3.2.1.6+3.2.1.7</t>
    </r>
    <r>
      <rPr>
        <sz val="10"/>
        <color indexed="8"/>
        <rFont val="Arial"/>
        <family val="2"/>
      </rPr>
      <t>)</t>
    </r>
  </si>
  <si>
    <t>3.2.1.1</t>
  </si>
  <si>
    <t>Лекови у ЗУ</t>
  </si>
  <si>
    <t>3.2.1.2</t>
  </si>
  <si>
    <t>Вакцине</t>
  </si>
  <si>
    <t>3.2.1.3</t>
  </si>
  <si>
    <t>Цитостатици са листе лекова</t>
  </si>
  <si>
    <t>3.2.1.4</t>
  </si>
  <si>
    <t>Лекови са Ц листе по тендеру РФЗО</t>
  </si>
  <si>
    <t>3.2.1.5</t>
  </si>
  <si>
    <t>Лекови за хемофилију</t>
  </si>
  <si>
    <t>3.2.1.6</t>
  </si>
  <si>
    <t>Лекови за лечење ретких болести</t>
  </si>
  <si>
    <t>3.2.1.7</t>
  </si>
  <si>
    <t>Лекови ван листе лекова (без лекова за лечење ретких болести)</t>
  </si>
  <si>
    <t>3.2.2</t>
  </si>
  <si>
    <t>Крв и лабилни продукти од крви</t>
  </si>
  <si>
    <t>3.2.3</t>
  </si>
  <si>
    <r>
      <t>Уградни материјал (3.2.</t>
    </r>
    <r>
      <rPr>
        <i/>
        <sz val="10"/>
        <color indexed="8"/>
        <rFont val="Arial"/>
        <family val="2"/>
      </rPr>
      <t>3.1+3.2.3.2+3.2.3.3+3.2.3.4+3.2.3.5+3.2.3.6+3.2.3.7</t>
    </r>
    <r>
      <rPr>
        <sz val="10"/>
        <color indexed="8"/>
        <rFont val="Arial"/>
        <family val="2"/>
      </rPr>
      <t>)</t>
    </r>
  </si>
  <si>
    <t>3.2.3.1</t>
  </si>
  <si>
    <t>Уградни материјал у ортопедији</t>
  </si>
  <si>
    <t>3.2.3.2</t>
  </si>
  <si>
    <t>Имплантанти у ортопедији</t>
  </si>
  <si>
    <t>3.2.3.3</t>
  </si>
  <si>
    <t>Уградни материјал у кардиохирургији</t>
  </si>
  <si>
    <t>3.2.3.4</t>
  </si>
  <si>
    <t>Пејсмекери и електроде</t>
  </si>
  <si>
    <t>3.2.3.5</t>
  </si>
  <si>
    <t>Стентови</t>
  </si>
  <si>
    <t>3.2.3.6</t>
  </si>
  <si>
    <t>Графтови</t>
  </si>
  <si>
    <t>3.2.3.7</t>
  </si>
  <si>
    <t>Остали уградни материјал</t>
  </si>
  <si>
    <t>3.2.4</t>
  </si>
  <si>
    <t>3.2.5</t>
  </si>
  <si>
    <t>Материјал за дијализу</t>
  </si>
  <si>
    <t>3.3</t>
  </si>
  <si>
    <t>022238</t>
  </si>
  <si>
    <t>Материјал за домаћинство и угоститељство</t>
  </si>
  <si>
    <t>3.4</t>
  </si>
  <si>
    <t>Остали материјал за обављање делатности</t>
  </si>
  <si>
    <t>ЦИТОСТАТИЦИ СА ЛИСТЕ ЛЕКОВА</t>
  </si>
  <si>
    <t>ЛЕКОВИ СА Ц ЛИСТЕ ПО ТЕНДЕРУ РФЗО</t>
  </si>
  <si>
    <t>ОСТАЛИ УГРАДНИ МАТЕРИЈАЛ У ОРТОПЕДИЈИ</t>
  </si>
  <si>
    <t>ОРТОПЕДИЈА - ЕНДОПРОТЕЗЕ</t>
  </si>
  <si>
    <t xml:space="preserve"> УГРАДНИ МАТЕРИЈАЛ У КАРДИОХИРУРГИЈИ</t>
  </si>
  <si>
    <t>ПЕЈСМЕЈКЕРИ И ЕЛЕКТРОДЕ</t>
  </si>
  <si>
    <t>022240</t>
  </si>
  <si>
    <t>Залихе лекова на рецепт и помагала у апотекама</t>
  </si>
  <si>
    <t>Потрошни материјал (1+2+3+4)</t>
  </si>
  <si>
    <t>ПОРЕЗИ, ОБАВЕЗНЕ ТАКСЕ, КАЗНЕ, ПЕНАЛИ И КАМАТЕ (од 2288 до 2290)</t>
  </si>
  <si>
    <t>Новчане казне, пенали и камате</t>
  </si>
  <si>
    <t>ПОРЕЗИ, ОБАВЕЗНЕ ТАКСЕ, КАЗНЕ, ПЕНАЛИ И КАМАТЕ            (од 4328 до 4330)</t>
  </si>
  <si>
    <t>ПОРЕЗИ, ОБАВЕЗНЕ ТАКСЕ, КАЗНЕ, ПЕНАЛИ И КАМАТЕ (од 5329 до 5331)</t>
  </si>
  <si>
    <t>КРВ 1</t>
  </si>
  <si>
    <t>Трансфери за крв и лабилне продукте од крви</t>
  </si>
  <si>
    <t>781100 - Трансфери за крв и лабилне продукте од крви за осигурана лица Републичког фонда</t>
  </si>
  <si>
    <t>Институт за трансфузију крви Београд</t>
  </si>
  <si>
    <t>Завод за трансфузију крви Нови Сад</t>
  </si>
  <si>
    <t>Завод за трансфузију крви Ниш</t>
  </si>
  <si>
    <t>Остали</t>
  </si>
  <si>
    <t>ЗУ од којих је набављена крв</t>
  </si>
  <si>
    <t>Остали добављачи</t>
  </si>
  <si>
    <t>Укупно остали</t>
  </si>
  <si>
    <t>7 = 1+2+3+6</t>
  </si>
  <si>
    <t>426700 - Крв и лабилни продукти од крви</t>
  </si>
  <si>
    <t>Напомена 1: Средства за КПП 076 и за испоручену крв за осигурана лица Републичког фонда приликом пружања услуга ван уговорене накнаде</t>
  </si>
  <si>
    <t>Напомена 2: Уз образац Крв 1 здравствена установа треба да достави и обавештење на које се установе и у ком износу односи податак исказан у колонама 4 и 5</t>
  </si>
  <si>
    <t>КРВ 2а</t>
  </si>
  <si>
    <t>781100 - Остварени приходи од здравствених установа из плана мреже по основу продаје крви и лабилних продуката од крви за осигурана лица Републичког фонда</t>
  </si>
  <si>
    <t>00201001 Дом здравља "Др Јанош Хаџи", Бачка Топола</t>
  </si>
  <si>
    <t>00201002 Дом здравља "Др Мартон Шандор", Мали Иђош</t>
  </si>
  <si>
    <t>00201004 Завод за јавно здравље Суботица</t>
  </si>
  <si>
    <t>00201005 Апотека Суботица</t>
  </si>
  <si>
    <t>00201006 Дом здравља Суботица</t>
  </si>
  <si>
    <t>00201007 Општа болница Суботица</t>
  </si>
  <si>
    <t>00202001 Дом здравља  Житиште</t>
  </si>
  <si>
    <t>00202003 Дом здравља Нови Бечеј</t>
  </si>
  <si>
    <t>00202004 Дом здравља Сечањ</t>
  </si>
  <si>
    <t>00202005 Дом здравља Нова Црња</t>
  </si>
  <si>
    <t>00202007 Специјална болница "Русанда" Меленци</t>
  </si>
  <si>
    <t>00202008 Специјална болница за плућне болести "Др Васа Савић", Зрењанин</t>
  </si>
  <si>
    <t>00202009 Завод за јавно здравље Зрењанин</t>
  </si>
  <si>
    <t>00202010 Апотека Зрењанин</t>
  </si>
  <si>
    <t>00202011 Дом здравља "Др Бошко Вребалов" Зрењанин</t>
  </si>
  <si>
    <t>00202012 Општа болница "Ђ. Јовановић" Зрењанин</t>
  </si>
  <si>
    <t>00203001 Дом здравља Ада</t>
  </si>
  <si>
    <t>00203002 Дом здравља Кањижа</t>
  </si>
  <si>
    <t>00203003 Дом здравља Нови Кнежевац</t>
  </si>
  <si>
    <t>00203004 Дом здравља Чока</t>
  </si>
  <si>
    <t>00203007 Специјална болница "Свети Врачеви", Нови Кнежевац</t>
  </si>
  <si>
    <t>00203008 Специјална болница за рехабилитацију " Бања Кањижа "</t>
  </si>
  <si>
    <t>00203009 Завод за јавно здравље Кикинда</t>
  </si>
  <si>
    <t>00203010 Апотека Кикинда</t>
  </si>
  <si>
    <t>00203011 Дом здравља Кикинда</t>
  </si>
  <si>
    <t>26</t>
  </si>
  <si>
    <t>00203012 Општа болница Кикинда</t>
  </si>
  <si>
    <t>27</t>
  </si>
  <si>
    <t>00203013 Дом здравља Сента</t>
  </si>
  <si>
    <t>00203014 Општа болница Сента</t>
  </si>
  <si>
    <t>00203015 Апотека Сента</t>
  </si>
  <si>
    <t>00204001 Дом здравља Алибунар</t>
  </si>
  <si>
    <t>31</t>
  </si>
  <si>
    <t>00204002 Дом здравља Бела Црква</t>
  </si>
  <si>
    <t>32</t>
  </si>
  <si>
    <t>00204003 Дом здравља Ковачица</t>
  </si>
  <si>
    <t>00204004 Дом здравља "Ковин", Ковин</t>
  </si>
  <si>
    <t>34</t>
  </si>
  <si>
    <t>00204005 Дом здравља Опово</t>
  </si>
  <si>
    <t>35</t>
  </si>
  <si>
    <t>00204006 Дом здравља "1.Октобар", Пландиште</t>
  </si>
  <si>
    <t>36</t>
  </si>
  <si>
    <t>00204009 Специјална болница за плућне болести "Др Будислав Бабић" Бела Црква</t>
  </si>
  <si>
    <t>37</t>
  </si>
  <si>
    <t>00204010 Специјална болница за психијатријске болести "Др Славољуб Бакаловић" Вршац</t>
  </si>
  <si>
    <t>38</t>
  </si>
  <si>
    <t>00204011 Неуропсихијатријска болница "Ковин", Ковин</t>
  </si>
  <si>
    <t>39</t>
  </si>
  <si>
    <t>00204012 Завод за јавно здравље Панчево</t>
  </si>
  <si>
    <t>40</t>
  </si>
  <si>
    <t>00204014 Апотека Вршац</t>
  </si>
  <si>
    <t>41</t>
  </si>
  <si>
    <t>00204015 Дом здравља Вршац</t>
  </si>
  <si>
    <t>42</t>
  </si>
  <si>
    <t>00204016 Општа болница Вршац</t>
  </si>
  <si>
    <t>43</t>
  </si>
  <si>
    <t>00204017 Дом здравља Панчево</t>
  </si>
  <si>
    <t>44</t>
  </si>
  <si>
    <t>00204018 Општа болница Панчево</t>
  </si>
  <si>
    <t>45</t>
  </si>
  <si>
    <t>00205001 Дом здравља Апатин</t>
  </si>
  <si>
    <t>46</t>
  </si>
  <si>
    <t>00205002 Дом здравља Кула</t>
  </si>
  <si>
    <t>47</t>
  </si>
  <si>
    <t>00205003 Дом здравља "Каменко Гагрчин", Оџаци</t>
  </si>
  <si>
    <t>48</t>
  </si>
  <si>
    <t>00205005 Завод за јавно здравље Сомбор</t>
  </si>
  <si>
    <t>49</t>
  </si>
  <si>
    <t>00205006 Апотека Сомбор</t>
  </si>
  <si>
    <t>50</t>
  </si>
  <si>
    <t>00205007 Дом здравља "Др Ђорђе Лазић" Сомбор</t>
  </si>
  <si>
    <t>51</t>
  </si>
  <si>
    <t>00205008 Општа болница "Др Радивој Симоновић" Сомбор</t>
  </si>
  <si>
    <t>52</t>
  </si>
  <si>
    <t>00205009 Специјална болница за рехабилитацију"Јунаковић"Апатин</t>
  </si>
  <si>
    <t>53</t>
  </si>
  <si>
    <t>00206001 Дом здравља Бач</t>
  </si>
  <si>
    <t>54</t>
  </si>
  <si>
    <t>00206002 Дом здравља "Др Младен Стојановић", Бачка Паланка</t>
  </si>
  <si>
    <t>55</t>
  </si>
  <si>
    <t>00206003 Дом здравља Бачки Петровац</t>
  </si>
  <si>
    <t>56</t>
  </si>
  <si>
    <t>00206004 Дом здравља "Др Душан Савић-Дода" Беочин</t>
  </si>
  <si>
    <t>57</t>
  </si>
  <si>
    <t>00206005 Дом здравља Бечеј</t>
  </si>
  <si>
    <t>58</t>
  </si>
  <si>
    <t>00206006 Дом здравља Жабаљ</t>
  </si>
  <si>
    <t>59</t>
  </si>
  <si>
    <t>00206007 Дом здравља "Др Ђорђе Бастић", Србобран</t>
  </si>
  <si>
    <t>60</t>
  </si>
  <si>
    <t>00206008 Дом здравља Темерин</t>
  </si>
  <si>
    <t>61</t>
  </si>
  <si>
    <t>00206009 Дом здравља Тител</t>
  </si>
  <si>
    <t>62</t>
  </si>
  <si>
    <t>00206010 Дом здравља "Нови Сад"</t>
  </si>
  <si>
    <t>63</t>
  </si>
  <si>
    <t>00206012 Завод за трансфузију крви Војводине</t>
  </si>
  <si>
    <t>64</t>
  </si>
  <si>
    <t>00206013 Специјална болница за реуматске болести Нови Сад</t>
  </si>
  <si>
    <t>65</t>
  </si>
  <si>
    <t>00206014 Институт за јавно здравље Војводине</t>
  </si>
  <si>
    <t>66</t>
  </si>
  <si>
    <t>00206015 Институт за онкологију  Војводине, Сремска Каменица</t>
  </si>
  <si>
    <t>67</t>
  </si>
  <si>
    <t>00206016 Институт за плућне болести Војводине, Сремска Каменица</t>
  </si>
  <si>
    <t>68</t>
  </si>
  <si>
    <t>00206017 Институт за кардиоваскуларне болести Војводине, Сремска Каменица</t>
  </si>
  <si>
    <t>69</t>
  </si>
  <si>
    <t>00206018 Институт за здравствену заштиту деце и омладине Војводине, Нови Сад</t>
  </si>
  <si>
    <t>70</t>
  </si>
  <si>
    <t>00206019 Клиника за стоматологију Војводине, Нови Сад</t>
  </si>
  <si>
    <t>71</t>
  </si>
  <si>
    <t>00206020 Клинички центар Војводине Нови Сад</t>
  </si>
  <si>
    <t>72</t>
  </si>
  <si>
    <t>00206021 Завод за здравствену заштиту радника Нови Сад</t>
  </si>
  <si>
    <t>73</t>
  </si>
  <si>
    <t>00206022 Завод за здравствену заштиту студената Нови Сад</t>
  </si>
  <si>
    <t>74</t>
  </si>
  <si>
    <t>00206023 Пастеров завод Нови Сад</t>
  </si>
  <si>
    <t>75</t>
  </si>
  <si>
    <t>00206024 Апотека Нови Сад</t>
  </si>
  <si>
    <t>76</t>
  </si>
  <si>
    <t>00206025 Завод за хитну медицинску помоћ , Нови Сад</t>
  </si>
  <si>
    <t>77</t>
  </si>
  <si>
    <t>00206026 Дом здравља "Вељко Влаховић" Врбас</t>
  </si>
  <si>
    <t>78</t>
  </si>
  <si>
    <t>00206027 Општа болница "Врбас" Врбас</t>
  </si>
  <si>
    <t>79</t>
  </si>
  <si>
    <t>00206028 Апотека Врбас</t>
  </si>
  <si>
    <t>80</t>
  </si>
  <si>
    <t>00206029 Војномедицински центар Нови Сад</t>
  </si>
  <si>
    <t>81</t>
  </si>
  <si>
    <t>00207001 Дом здравља "Милорад Мика Павловић", Инђија</t>
  </si>
  <si>
    <t>82</t>
  </si>
  <si>
    <t>00207002 Дом здравља "Др Драган Фундук", Пећинци</t>
  </si>
  <si>
    <t>83</t>
  </si>
  <si>
    <t>00207003 Дом здравља Рума</t>
  </si>
  <si>
    <t>84</t>
  </si>
  <si>
    <t>00207004 Дом здравља "Јован Јовановић-Змај", Стара Пазова</t>
  </si>
  <si>
    <t>85</t>
  </si>
  <si>
    <t>00207005 Дом здравља Шид</t>
  </si>
  <si>
    <t>86</t>
  </si>
  <si>
    <t>00207007 Специјална болница "Др Боривоје Гњатић"</t>
  </si>
  <si>
    <t>87</t>
  </si>
  <si>
    <t>00207008 Завод за јавно здравље Сремска Митровица</t>
  </si>
  <si>
    <t>88</t>
  </si>
  <si>
    <t>00207009 Специјална болница за рехабилитацију Термал Врдник</t>
  </si>
  <si>
    <t>89</t>
  </si>
  <si>
    <t>00207010 Апотека Сремска Митровица</t>
  </si>
  <si>
    <t>90</t>
  </si>
  <si>
    <t>00207011 Дом здравља Ириг</t>
  </si>
  <si>
    <t>91</t>
  </si>
  <si>
    <t>00207012 Дом здравља Сремска Митровица</t>
  </si>
  <si>
    <t>92</t>
  </si>
  <si>
    <t>00207013 Општа болница Сремска Митровица</t>
  </si>
  <si>
    <t>93</t>
  </si>
  <si>
    <t>00208001 Дом здравља Богатић</t>
  </si>
  <si>
    <t>94</t>
  </si>
  <si>
    <t>00208002 Дом здравља Љубовија</t>
  </si>
  <si>
    <t>95</t>
  </si>
  <si>
    <t>00208005 Специјална болница за рехабилитацију Бања Ковиљача</t>
  </si>
  <si>
    <t>96</t>
  </si>
  <si>
    <t>00208006 Завод за јавно здравље Шабац</t>
  </si>
  <si>
    <t>97</t>
  </si>
  <si>
    <t>00208007 Здравствена установа "Апотека Лозница"</t>
  </si>
  <si>
    <t>98</t>
  </si>
  <si>
    <t>00208009 Општа болница Шабац</t>
  </si>
  <si>
    <t>99</t>
  </si>
  <si>
    <t>00208010 Дом здравља Шабац</t>
  </si>
  <si>
    <t>100</t>
  </si>
  <si>
    <t>00208011 Дом здравља Владимирци</t>
  </si>
  <si>
    <t>101</t>
  </si>
  <si>
    <t>00208012 Дом здравља "Др Даринка Лукић" Коцељева</t>
  </si>
  <si>
    <t>102</t>
  </si>
  <si>
    <t>103</t>
  </si>
  <si>
    <t>00208014 Дом здравља Крупањ</t>
  </si>
  <si>
    <t>104</t>
  </si>
  <si>
    <t>00208015 Дом здравља Мали Зворник</t>
  </si>
  <si>
    <t>105</t>
  </si>
  <si>
    <t>106</t>
  </si>
  <si>
    <t>00209001 Дом здравља Уб</t>
  </si>
  <si>
    <t>107</t>
  </si>
  <si>
    <t>00209003 Здравствена  установа  Апотека Ваљево</t>
  </si>
  <si>
    <t>108</t>
  </si>
  <si>
    <t>00209004 Дом здравља Лајковац</t>
  </si>
  <si>
    <t>109</t>
  </si>
  <si>
    <t>00209005 Завод за јавно здравље Ваљево</t>
  </si>
  <si>
    <t>110</t>
  </si>
  <si>
    <t>111</t>
  </si>
  <si>
    <t>00209008 Дом здравља Осечина</t>
  </si>
  <si>
    <t>112</t>
  </si>
  <si>
    <t>00209009 Дом здравља Љиг</t>
  </si>
  <si>
    <t>113</t>
  </si>
  <si>
    <t>00209010 Дом здравља Мионица</t>
  </si>
  <si>
    <t>114</t>
  </si>
  <si>
    <t>115</t>
  </si>
  <si>
    <t>00210002 Општа болница "Стефан Високи", Смедеревска Паланка</t>
  </si>
  <si>
    <t>116</t>
  </si>
  <si>
    <t>00210003 СЗУ Апотека Здравље</t>
  </si>
  <si>
    <t>117</t>
  </si>
  <si>
    <t>00210004 Апотека Смедерево</t>
  </si>
  <si>
    <t>118</t>
  </si>
  <si>
    <t>00210005 Дом здравља Велика Плана</t>
  </si>
  <si>
    <t>119</t>
  </si>
  <si>
    <t>00210006 Дом здравља Смедеревска Паланка</t>
  </si>
  <si>
    <t>120</t>
  </si>
  <si>
    <t>00210007 Апотека "Медица" Велика Плана</t>
  </si>
  <si>
    <t>121</t>
  </si>
  <si>
    <t>00210008 Општа болница Свети Лука, Смедерево</t>
  </si>
  <si>
    <t>122</t>
  </si>
  <si>
    <t>00210009 Дом здравља Смедерево</t>
  </si>
  <si>
    <t>123</t>
  </si>
  <si>
    <t>00211001 Дом здравља Велико Градиште</t>
  </si>
  <si>
    <t>124</t>
  </si>
  <si>
    <t>00211002 Дом здравља Жагубица</t>
  </si>
  <si>
    <t>125</t>
  </si>
  <si>
    <t>00211005 Завод за јавно здравље Пожаревац</t>
  </si>
  <si>
    <t>126</t>
  </si>
  <si>
    <t>00211006 Здравствена установа Апотека Пожаревац</t>
  </si>
  <si>
    <t>127</t>
  </si>
  <si>
    <t>00211007 Дом здравља Жабари</t>
  </si>
  <si>
    <t>128</t>
  </si>
  <si>
    <t>00211008 Дом здравља Голубац</t>
  </si>
  <si>
    <t>129</t>
  </si>
  <si>
    <t>00211009 Дом здравља Кучево</t>
  </si>
  <si>
    <t>130</t>
  </si>
  <si>
    <t>00211010 Дом здравља Мало Црниће</t>
  </si>
  <si>
    <t>131</t>
  </si>
  <si>
    <t>00211011 Дом здравља Пожаревац</t>
  </si>
  <si>
    <t>132</t>
  </si>
  <si>
    <t>00211012 Општа болница Пожаревац</t>
  </si>
  <si>
    <t>133</t>
  </si>
  <si>
    <t>00211013 Дом здравља Петровац на Млави</t>
  </si>
  <si>
    <t>134</t>
  </si>
  <si>
    <t>00211014 Општа болница Петровац на Млави</t>
  </si>
  <si>
    <t>135</t>
  </si>
  <si>
    <t>00212001 Дом здравља Крагујевац</t>
  </si>
  <si>
    <t>136</t>
  </si>
  <si>
    <t>00212002 Дом здравља Баточина</t>
  </si>
  <si>
    <t>137</t>
  </si>
  <si>
    <t>00212003 Дом здравља "Даница и Коста Шамановић", Кнић</t>
  </si>
  <si>
    <t>138</t>
  </si>
  <si>
    <t>00212004 Дом здравља Лапово</t>
  </si>
  <si>
    <t>139</t>
  </si>
  <si>
    <t>00212005 Дом здравља "Милоје Хаџић - Шуле", Рача</t>
  </si>
  <si>
    <t>140</t>
  </si>
  <si>
    <t>00212006 Дом здравља "Свети Ђорђе", Топола</t>
  </si>
  <si>
    <t>141</t>
  </si>
  <si>
    <t>00212007 Здравствени центар Аранђеловац</t>
  </si>
  <si>
    <t>142</t>
  </si>
  <si>
    <t>00212008 Завод за стоматологију Крагујевац</t>
  </si>
  <si>
    <t>143</t>
  </si>
  <si>
    <t>00212009 Специјална болница за рехабилитацију Буковицка бања Аранђеловац</t>
  </si>
  <si>
    <t>144</t>
  </si>
  <si>
    <t>00212010 Клинички центар Крагујевац</t>
  </si>
  <si>
    <t>145</t>
  </si>
  <si>
    <t>00212011 Институт за јавно здравље Крагујевац</t>
  </si>
  <si>
    <t>146</t>
  </si>
  <si>
    <t>00212012 Апотека Крагујевац</t>
  </si>
  <si>
    <t>147</t>
  </si>
  <si>
    <t>00212013 Апотека "Шумадија" Аранђеловац</t>
  </si>
  <si>
    <t>148</t>
  </si>
  <si>
    <t>00212014 Завод за хитну медецинску помоћ Крагујевац</t>
  </si>
  <si>
    <t>149</t>
  </si>
  <si>
    <t>00213001 Дом здравља Деспотовац</t>
  </si>
  <si>
    <t>150</t>
  </si>
  <si>
    <t>00213002 Дом здравља Свилајнац</t>
  </si>
  <si>
    <t>151</t>
  </si>
  <si>
    <t>00213005 Завод за јавно здравље Ћуприја "Поморавље"</t>
  </si>
  <si>
    <t>152</t>
  </si>
  <si>
    <t>00213007 Дом здравља Рековац</t>
  </si>
  <si>
    <t>153</t>
  </si>
  <si>
    <t>00213008 Дом здравља Јагодина</t>
  </si>
  <si>
    <t>154</t>
  </si>
  <si>
    <t>00213009 Општа болница Јагодина</t>
  </si>
  <si>
    <t>155</t>
  </si>
  <si>
    <t>00213010 Здравствена установа апотека Јагодина</t>
  </si>
  <si>
    <t>156</t>
  </si>
  <si>
    <t>00213011 Дом здравља Ћуприја</t>
  </si>
  <si>
    <t>157</t>
  </si>
  <si>
    <t>00213012 Општа болница Ћуприја</t>
  </si>
  <si>
    <t>158</t>
  </si>
  <si>
    <t>00213014 Дом здравља Параћин</t>
  </si>
  <si>
    <t>159</t>
  </si>
  <si>
    <t>00213015 Апотека Параћин</t>
  </si>
  <si>
    <t>160</t>
  </si>
  <si>
    <t>00213016 Општа болница Параћин</t>
  </si>
  <si>
    <t>161</t>
  </si>
  <si>
    <t>00214002 Здравствени центар Неготин</t>
  </si>
  <si>
    <t>162</t>
  </si>
  <si>
    <t>00214003 Здравствени центар Кладово</t>
  </si>
  <si>
    <t>163</t>
  </si>
  <si>
    <t>00214006 Дом здравља Др Верољуб Цакић Мајданпек</t>
  </si>
  <si>
    <t>164</t>
  </si>
  <si>
    <t>00214007 Општа болница Мајданпек</t>
  </si>
  <si>
    <t>165</t>
  </si>
  <si>
    <t>00214008 Дом здравља Бор</t>
  </si>
  <si>
    <t>166</t>
  </si>
  <si>
    <t>00214009 Општа болница Бор</t>
  </si>
  <si>
    <t>167</t>
  </si>
  <si>
    <t>00215001 Дом здравља Бољевац</t>
  </si>
  <si>
    <t>168</t>
  </si>
  <si>
    <t>00215002 Здравствени центар Књажевац</t>
  </si>
  <si>
    <t>169</t>
  </si>
  <si>
    <t>00215003 Здравствени центар Зајечар</t>
  </si>
  <si>
    <t>170</t>
  </si>
  <si>
    <t>00215004 Специјална болница за рехабилитацију Гамзиград</t>
  </si>
  <si>
    <t>171</t>
  </si>
  <si>
    <t>00215005 Завод за јавно здравље "Тимок" Зајечар</t>
  </si>
  <si>
    <t>172</t>
  </si>
  <si>
    <t>00215006 Апотека Зајечар</t>
  </si>
  <si>
    <t>173</t>
  </si>
  <si>
    <t>00216001 Здравствени центар Ужице</t>
  </si>
  <si>
    <t>174</t>
  </si>
  <si>
    <t>00216003 Спец. болница за болести штитасте жлезде и болести метаболизма "Златибор"</t>
  </si>
  <si>
    <t>175</t>
  </si>
  <si>
    <t>00216004 Завод за јавно здравље Ужице</t>
  </si>
  <si>
    <t>176</t>
  </si>
  <si>
    <t>00216005 Апотека Ужице</t>
  </si>
  <si>
    <t>177</t>
  </si>
  <si>
    <t>00217003 Специјална болница за рехабилитацију Ивањица</t>
  </si>
  <si>
    <t>178</t>
  </si>
  <si>
    <t>00217004 Завод за јавно здравље Чачак</t>
  </si>
  <si>
    <t>179</t>
  </si>
  <si>
    <t>00217005 Апотека Чачак</t>
  </si>
  <si>
    <t>180</t>
  </si>
  <si>
    <t>00217007 Дом здравља Горњи Милановац</t>
  </si>
  <si>
    <t>181</t>
  </si>
  <si>
    <t>00217008 Општа болница Горњи Милановац</t>
  </si>
  <si>
    <t>182</t>
  </si>
  <si>
    <t>00217009 Дом здравља "Чачак", Чачак</t>
  </si>
  <si>
    <t>183</t>
  </si>
  <si>
    <t>00217010 Дом здравља Ивањица</t>
  </si>
  <si>
    <t>184</t>
  </si>
  <si>
    <t>00217011 Дом здравља Лучани</t>
  </si>
  <si>
    <t>185</t>
  </si>
  <si>
    <t>00217012 Општа болница Чачак</t>
  </si>
  <si>
    <t>186</t>
  </si>
  <si>
    <t>00218001 Дом здравља Рашка</t>
  </si>
  <si>
    <t>187</t>
  </si>
  <si>
    <t>00218004 Завод за јавно здравље Краљево</t>
  </si>
  <si>
    <t>188</t>
  </si>
  <si>
    <t>00218005 Специјална болница "Новопазарска Бања"</t>
  </si>
  <si>
    <t>189</t>
  </si>
  <si>
    <t>00218006 Завод за специјалну рехабилитацију Врњачка Бања</t>
  </si>
  <si>
    <t>190</t>
  </si>
  <si>
    <t>00218007 Специјална болница за рехабилитацију "Агенс" Матарушка Бања</t>
  </si>
  <si>
    <t>191</t>
  </si>
  <si>
    <t>00218008 Апотека Краљево</t>
  </si>
  <si>
    <t>192</t>
  </si>
  <si>
    <t>00218009 Дом здравља Тутин</t>
  </si>
  <si>
    <t>193</t>
  </si>
  <si>
    <t>00218010 Дом здравља Врњачка Бања</t>
  </si>
  <si>
    <t>194</t>
  </si>
  <si>
    <t>00218011 Специјална болница за интерне болести Врњачка Бања</t>
  </si>
  <si>
    <t>195</t>
  </si>
  <si>
    <t>00218012 Дом здравља Нови Пазар</t>
  </si>
  <si>
    <t>196</t>
  </si>
  <si>
    <t>00218013 Општа болница Нови Пазар</t>
  </si>
  <si>
    <t>197</t>
  </si>
  <si>
    <t>00218014 Дом здравља Краљево</t>
  </si>
  <si>
    <t>198</t>
  </si>
  <si>
    <t>00218015 Општа болница Студеница Краљево</t>
  </si>
  <si>
    <t>199</t>
  </si>
  <si>
    <t>00218016 Завод за јавно здравље Нови Пазар</t>
  </si>
  <si>
    <t>200</t>
  </si>
  <si>
    <t>00219001 Дом здравља "Др Сава Станојевић", Трстеник</t>
  </si>
  <si>
    <t>201</t>
  </si>
  <si>
    <t>00219003 Специјална болница за рехабилитацију "Рибарска Бања"</t>
  </si>
  <si>
    <t>202</t>
  </si>
  <si>
    <t>00219004 Завод за јавно здравље Крушевац</t>
  </si>
  <si>
    <t>203</t>
  </si>
  <si>
    <t>00219005 Апотека Крушевац</t>
  </si>
  <si>
    <t>204</t>
  </si>
  <si>
    <t>00219006 Дом здравља Брус</t>
  </si>
  <si>
    <t>205</t>
  </si>
  <si>
    <t>00219007 Дом здравља "Др Добривоје Гер Поповић", Александровац</t>
  </si>
  <si>
    <t>206</t>
  </si>
  <si>
    <t>00219008 Дом здравља Ћићевац</t>
  </si>
  <si>
    <t>207</t>
  </si>
  <si>
    <t>00219009 Дом здравља "Др Властимир Годић" Варварин</t>
  </si>
  <si>
    <t>208</t>
  </si>
  <si>
    <t>00219012 Општа болница Крушевац</t>
  </si>
  <si>
    <t>209</t>
  </si>
  <si>
    <t>00219013 Дом здравља Крушевац</t>
  </si>
  <si>
    <t>210</t>
  </si>
  <si>
    <t>00220001 Дом здравља Гаџин Хан</t>
  </si>
  <si>
    <t>211</t>
  </si>
  <si>
    <t>00220002 Дом здравља Дољевац</t>
  </si>
  <si>
    <t>212</t>
  </si>
  <si>
    <t>00220003 Дом здравља "Др Љубинко Ђорђевић", Сврљиг</t>
  </si>
  <si>
    <t>213</t>
  </si>
  <si>
    <t>00220004 Дом здравља Соко Бања</t>
  </si>
  <si>
    <t>214</t>
  </si>
  <si>
    <t>00220005 Дом здравља Ниш</t>
  </si>
  <si>
    <t>215</t>
  </si>
  <si>
    <t>00220006 Дом здравља Мерошина</t>
  </si>
  <si>
    <t>216</t>
  </si>
  <si>
    <t>00220007 Дом здравља Ражањ</t>
  </si>
  <si>
    <t>217</t>
  </si>
  <si>
    <t>00220009 Специјална псхијатријска болница "Горња Топоница"</t>
  </si>
  <si>
    <t>218</t>
  </si>
  <si>
    <t>00220010 Специјална болница за неспец. плућне болести "Сокобања"</t>
  </si>
  <si>
    <t>219</t>
  </si>
  <si>
    <t>00220011 Специјална болница за плућне болести Озрен, Сокобања</t>
  </si>
  <si>
    <t>220</t>
  </si>
  <si>
    <t>00220012 Завод за хитну медицинску помоћ  Ниш</t>
  </si>
  <si>
    <t>221</t>
  </si>
  <si>
    <t>00220013 Завод за здравствену заштиту радника Ниш</t>
  </si>
  <si>
    <t>222</t>
  </si>
  <si>
    <t>00220014 Завод за здравствену заштиту студената Ниш</t>
  </si>
  <si>
    <t>223</t>
  </si>
  <si>
    <t>00220015 Завод за плућне болести и туберкулозу Ниш</t>
  </si>
  <si>
    <t>224</t>
  </si>
  <si>
    <t xml:space="preserve">00220016 Завод за трансфузију крви </t>
  </si>
  <si>
    <t>225</t>
  </si>
  <si>
    <t>00220017 Завод за судску медицину Ниш</t>
  </si>
  <si>
    <t>226</t>
  </si>
  <si>
    <t>00220018 Институт за лечење и рехабилитацију Нишка Бања, Ниш</t>
  </si>
  <si>
    <t>227</t>
  </si>
  <si>
    <t>00220019 Клинички центар Ниш</t>
  </si>
  <si>
    <t>228</t>
  </si>
  <si>
    <t>00220020 Клиника за стоматологију Ниш</t>
  </si>
  <si>
    <t>229</t>
  </si>
  <si>
    <t>00220021 Институт за јавно здравље Ниш</t>
  </si>
  <si>
    <t>230</t>
  </si>
  <si>
    <t>00220022 Апотека Ниш</t>
  </si>
  <si>
    <t>231</t>
  </si>
  <si>
    <t>00220024 Војна болница Ниш</t>
  </si>
  <si>
    <t>232</t>
  </si>
  <si>
    <t>00220025 Дом здравља Алексинац</t>
  </si>
  <si>
    <t>233</t>
  </si>
  <si>
    <t>00220026 Општа болница Алексинац</t>
  </si>
  <si>
    <t>234</t>
  </si>
  <si>
    <t>00221001 Дом здравља Куршумлија</t>
  </si>
  <si>
    <t>235</t>
  </si>
  <si>
    <t>00221002 Дом здравља Блаце</t>
  </si>
  <si>
    <t>236</t>
  </si>
  <si>
    <t>00221005 Аптоека Прокупље</t>
  </si>
  <si>
    <t>237</t>
  </si>
  <si>
    <t>00221006 Дом здравља Житорађа</t>
  </si>
  <si>
    <t>238</t>
  </si>
  <si>
    <t>00221007 Дом здравља Прокупље</t>
  </si>
  <si>
    <t>239</t>
  </si>
  <si>
    <t>00221008 Општа болница Прокупље</t>
  </si>
  <si>
    <t>240</t>
  </si>
  <si>
    <t>00222001 Дом здравља Бела Паланка</t>
  </si>
  <si>
    <t>241</t>
  </si>
  <si>
    <t>00222003 Завод за јавно здравље Пирот</t>
  </si>
  <si>
    <t>242</t>
  </si>
  <si>
    <t>00222004 Апотека Пирот</t>
  </si>
  <si>
    <t>243</t>
  </si>
  <si>
    <t>00222005 Дом здравља "Др Јован Ристић", Бабушница</t>
  </si>
  <si>
    <t>244</t>
  </si>
  <si>
    <t>00222006 Дом здравља Димитровград</t>
  </si>
  <si>
    <t>245</t>
  </si>
  <si>
    <t>00222007 Дом здравља Пирот</t>
  </si>
  <si>
    <t>246</t>
  </si>
  <si>
    <t>00222008 Општа болница Пирот</t>
  </si>
  <si>
    <t>247</t>
  </si>
  <si>
    <t>00223001 Дом здравља Бојник</t>
  </si>
  <si>
    <t>248</t>
  </si>
  <si>
    <t>00223003 Завод за јавно здравље Лесковац</t>
  </si>
  <si>
    <t>249</t>
  </si>
  <si>
    <t>00223004 Апотека Лесковац</t>
  </si>
  <si>
    <t>250</t>
  </si>
  <si>
    <t>00223005 Дом здравља Лебане</t>
  </si>
  <si>
    <t>251</t>
  </si>
  <si>
    <t>00223006 Специјална болница за рехабилаитацију Гејзер, Сијаринска Бања</t>
  </si>
  <si>
    <t>252</t>
  </si>
  <si>
    <t>00223007 Дом здравља Власотинце</t>
  </si>
  <si>
    <t>253</t>
  </si>
  <si>
    <t>00223008 Дом здравља Лесковац</t>
  </si>
  <si>
    <t>254</t>
  </si>
  <si>
    <t>00223009 Општа болница Лесковац</t>
  </si>
  <si>
    <t>255</t>
  </si>
  <si>
    <t>00223010 Дом здравља Медвеђа</t>
  </si>
  <si>
    <t>256</t>
  </si>
  <si>
    <t>00224001 Здравствени центар Врање</t>
  </si>
  <si>
    <t>257</t>
  </si>
  <si>
    <t>00224002 Здравствени центар Сурдулица</t>
  </si>
  <si>
    <t>258</t>
  </si>
  <si>
    <t>00224003 Специјална болница  за плућне болести и туберкулозу Сурдулица</t>
  </si>
  <si>
    <t>259</t>
  </si>
  <si>
    <t>00224004 Специјална болница за рехабилаитацију Бујановац, Бујановачка Бања</t>
  </si>
  <si>
    <t>260</t>
  </si>
  <si>
    <t>00224005 Специјална болница за рехабилитацију Врањска Бања</t>
  </si>
  <si>
    <t>261</t>
  </si>
  <si>
    <t>00224006 Завод за јавно здравње Врање</t>
  </si>
  <si>
    <t>262</t>
  </si>
  <si>
    <t>00224007 Апотека Врање</t>
  </si>
  <si>
    <t>263</t>
  </si>
  <si>
    <t>00224008 Дом здравља Владичин Хан</t>
  </si>
  <si>
    <t>264</t>
  </si>
  <si>
    <t>00224009 Дом здравља Бујановац</t>
  </si>
  <si>
    <t>265</t>
  </si>
  <si>
    <t>00224010 Дом Здравља Босилеград</t>
  </si>
  <si>
    <t>266</t>
  </si>
  <si>
    <t>00224011 Апотека Бујановац</t>
  </si>
  <si>
    <t>267</t>
  </si>
  <si>
    <t>00224012 Дом здравља Прешево</t>
  </si>
  <si>
    <t>268</t>
  </si>
  <si>
    <t>00224013 Дом здравља Трговиште</t>
  </si>
  <si>
    <t>269</t>
  </si>
  <si>
    <t>00225001 Дом зравља Грачаница</t>
  </si>
  <si>
    <t>270</t>
  </si>
  <si>
    <t>00225002 Дом здравља Доња Гуштерица</t>
  </si>
  <si>
    <t>271</t>
  </si>
  <si>
    <t>00225003 Дом Здравља Косово Поље</t>
  </si>
  <si>
    <t>272</t>
  </si>
  <si>
    <t>00225004 Дом здравља Обилић</t>
  </si>
  <si>
    <t>273</t>
  </si>
  <si>
    <t>00225005 ДомЗдравља Штрпце</t>
  </si>
  <si>
    <t>274</t>
  </si>
  <si>
    <t>00225006 Клиничко болнички центар Приштина</t>
  </si>
  <si>
    <t>275</t>
  </si>
  <si>
    <t>00225007 Апотекарска установа Приштина</t>
  </si>
  <si>
    <t>276</t>
  </si>
  <si>
    <t>00225008 Здравствени центар Призрен</t>
  </si>
  <si>
    <t>277</t>
  </si>
  <si>
    <t>00225009 Дом здравља Приштина</t>
  </si>
  <si>
    <t>278</t>
  </si>
  <si>
    <t>00225010 Дом здравља Драгаш</t>
  </si>
  <si>
    <t>279</t>
  </si>
  <si>
    <t>00225011 Апотекарска установа Призрен</t>
  </si>
  <si>
    <t>280</t>
  </si>
  <si>
    <t>00225012 Дом здравља Исток</t>
  </si>
  <si>
    <t>281</t>
  </si>
  <si>
    <t>00225013 Здравствени центар Пећ</t>
  </si>
  <si>
    <t>282</t>
  </si>
  <si>
    <t>00225014 Специјална болница за плућне болести Пећ</t>
  </si>
  <si>
    <t>283</t>
  </si>
  <si>
    <t>00225015 Здравствени центар Ђаковица</t>
  </si>
  <si>
    <t>284</t>
  </si>
  <si>
    <t>00225016 Апотекарса установа Пећ</t>
  </si>
  <si>
    <t>285</t>
  </si>
  <si>
    <t>00225017 Завод за специјализовану рехабилитацију Исток</t>
  </si>
  <si>
    <t>286</t>
  </si>
  <si>
    <t>00228001 Дом здравља Звечан</t>
  </si>
  <si>
    <t>287</t>
  </si>
  <si>
    <t>00228002 Здравствени центар Косовска Митровица</t>
  </si>
  <si>
    <t>288</t>
  </si>
  <si>
    <t>00228003 Апотека Косовска Митровица</t>
  </si>
  <si>
    <t>289</t>
  </si>
  <si>
    <t>00228004 Завод за јавно здравње - Приштина</t>
  </si>
  <si>
    <t>290</t>
  </si>
  <si>
    <t>00229001 Апотека Гњилане</t>
  </si>
  <si>
    <t>291</t>
  </si>
  <si>
    <t>00229002 Здравствени центар Гњилане</t>
  </si>
  <si>
    <t>292</t>
  </si>
  <si>
    <t>00230001 Дом здравља "Др Милорад Влајковић" Барајево</t>
  </si>
  <si>
    <t>293</t>
  </si>
  <si>
    <t>00230002 Дом здравља Вождовац</t>
  </si>
  <si>
    <t>294</t>
  </si>
  <si>
    <t>00230003 Дом здравља Врачар</t>
  </si>
  <si>
    <t>295</t>
  </si>
  <si>
    <t>00230004 Дом здравља Гроцка</t>
  </si>
  <si>
    <t>296</t>
  </si>
  <si>
    <t>00230005 Дом здравља "Звездара"</t>
  </si>
  <si>
    <t>297</t>
  </si>
  <si>
    <t>00230006 Дом здравља Земун</t>
  </si>
  <si>
    <t>298</t>
  </si>
  <si>
    <t>00230007 Дом здравља "Др Ђорђе Ковачевић", Лазаревац</t>
  </si>
  <si>
    <t>299</t>
  </si>
  <si>
    <t>00230008 Дом здравља Младеновац</t>
  </si>
  <si>
    <t>300</t>
  </si>
  <si>
    <t>00230009 Дом здравља Нови Београд</t>
  </si>
  <si>
    <t>301</t>
  </si>
  <si>
    <t>00230010 Дом здравља Обреновац</t>
  </si>
  <si>
    <t>302</t>
  </si>
  <si>
    <t>00230011 Дом здравља "Др Милутин Ивковић", Палилула</t>
  </si>
  <si>
    <t>303</t>
  </si>
  <si>
    <t>00230012 Дом здравља Раковица</t>
  </si>
  <si>
    <t>304</t>
  </si>
  <si>
    <t>00230013 Дом здравља Савски Венац</t>
  </si>
  <si>
    <t>305</t>
  </si>
  <si>
    <t>00230014 Дом здравља Сопот</t>
  </si>
  <si>
    <t>306</t>
  </si>
  <si>
    <t>00230015 Дом здравља Стари Град, Београд</t>
  </si>
  <si>
    <t>307</t>
  </si>
  <si>
    <t>00230016 Дом здравља " Др Симо Милошевић", Чукарица</t>
  </si>
  <si>
    <t>308</t>
  </si>
  <si>
    <t>00230017 Специјална болница за интерне болести Младеновац</t>
  </si>
  <si>
    <t>309</t>
  </si>
  <si>
    <t>00230018 Спец. болница за церебралну парализу и развојну неурологију, Београд</t>
  </si>
  <si>
    <t>310</t>
  </si>
  <si>
    <t>00230019 Институт за неонатологију, Београд</t>
  </si>
  <si>
    <t>311</t>
  </si>
  <si>
    <t>00230020 Спец. болница за цереброваскуларна обољења "Свети Сава" Београд</t>
  </si>
  <si>
    <t>312</t>
  </si>
  <si>
    <t>00230021 Градски завод за хитну медицинску помоћ Београд</t>
  </si>
  <si>
    <t>313</t>
  </si>
  <si>
    <t>00230022 Градски завод за кожне и венеричне болести Београд</t>
  </si>
  <si>
    <t>314</t>
  </si>
  <si>
    <t>00230023 Градски завод за геронтологију и палијативно збрињавање, Београд</t>
  </si>
  <si>
    <t>315</t>
  </si>
  <si>
    <t>00230024 Градски завод за јавно здравље Београд</t>
  </si>
  <si>
    <t>316</t>
  </si>
  <si>
    <t>00230025 Градски завод за антитуберкулозну заштиту и болести плућа Београд</t>
  </si>
  <si>
    <t>317</t>
  </si>
  <si>
    <t>00230026 Завод за ендемску нефропатију, Лазаревац</t>
  </si>
  <si>
    <t>318</t>
  </si>
  <si>
    <t>00230027 Завод за здравствену заштиту студената, Београд</t>
  </si>
  <si>
    <t>319</t>
  </si>
  <si>
    <t>00230028 Завод за здравствену заштиту радника МУП-а</t>
  </si>
  <si>
    <t>320</t>
  </si>
  <si>
    <t>00230030 Специјална болница за рехабилитацију и ортопедску протетику, Београд</t>
  </si>
  <si>
    <t>321</t>
  </si>
  <si>
    <t>00230031 Институт за трансфузију крви Србије</t>
  </si>
  <si>
    <t>322</t>
  </si>
  <si>
    <t>00230032 Специјална болница за болести зависности</t>
  </si>
  <si>
    <t>323</t>
  </si>
  <si>
    <t>00230033 Завод за психофизичке поремећаје и говорну патологију Београд</t>
  </si>
  <si>
    <t>324</t>
  </si>
  <si>
    <t>00230034 Институт за ортопедско - хируршке болести "Бањица", Београд</t>
  </si>
  <si>
    <t>325</t>
  </si>
  <si>
    <t>00230035 Институт за неуропсихијатријске болести "Др Лаза Лазаревић"</t>
  </si>
  <si>
    <t>326</t>
  </si>
  <si>
    <t>00230036 Институт за кардиоваскуларне болести "Дедиње"</t>
  </si>
  <si>
    <t>327</t>
  </si>
  <si>
    <t>00230037 Институт за здравствену заштиту мајке и детета Србије "Др Вукан Чупић", Н.Београд</t>
  </si>
  <si>
    <t>328</t>
  </si>
  <si>
    <t>00230038 Институт за ментално здравље Београд</t>
  </si>
  <si>
    <t>329</t>
  </si>
  <si>
    <t>00230039 Институт за онкологију и радијологију Србије, Београд</t>
  </si>
  <si>
    <t>330</t>
  </si>
  <si>
    <t>00230040 Институт за реуматологију Београд</t>
  </si>
  <si>
    <t>331</t>
  </si>
  <si>
    <t>00230041 Институт за рехабилитацију Србије, Београд</t>
  </si>
  <si>
    <t>332</t>
  </si>
  <si>
    <t>00230042 Клиника за рехабилитацију "Др Мирослав Зотовић"</t>
  </si>
  <si>
    <t>333</t>
  </si>
  <si>
    <t>00230043 Клиника за неурологију и психијатрију за децу и омладину, Београд</t>
  </si>
  <si>
    <t>334</t>
  </si>
  <si>
    <t>00230044 Универзитетска дечја клиника, Београд</t>
  </si>
  <si>
    <t>335</t>
  </si>
  <si>
    <t>00230045 Гинеколошко акушерска клиника " Народни фронт", Београд</t>
  </si>
  <si>
    <t>336</t>
  </si>
  <si>
    <t>00230047 Клиничко-болнички центар Бежанијска Коса</t>
  </si>
  <si>
    <t>337</t>
  </si>
  <si>
    <t>00230048 Клиничко-болнички центар "Др Драгиша Мишовић" Дедиње</t>
  </si>
  <si>
    <t>338</t>
  </si>
  <si>
    <t>00230049 Клиничко болнички центар Земун</t>
  </si>
  <si>
    <t>339</t>
  </si>
  <si>
    <t>00230050 Клиничко болнички центар Звездара, Београд</t>
  </si>
  <si>
    <t>340</t>
  </si>
  <si>
    <t>00230051 Клинички центар Србије</t>
  </si>
  <si>
    <t>341</t>
  </si>
  <si>
    <t>00230052 Апотека Београд</t>
  </si>
  <si>
    <t>342</t>
  </si>
  <si>
    <t>00230053 Институт за јавно здравље Србије "др Милан Јовановић Батут"</t>
  </si>
  <si>
    <t>343</t>
  </si>
  <si>
    <t>00230054 Институт за вирусологију, вакцине и серуме Торлак</t>
  </si>
  <si>
    <t>344</t>
  </si>
  <si>
    <t>00230055 Војномедицинска академија</t>
  </si>
  <si>
    <t>345</t>
  </si>
  <si>
    <t>00230057 Институт за медицину рада Србије Др Драгомир Карајовић</t>
  </si>
  <si>
    <t>346</t>
  </si>
  <si>
    <t>00312001 Застава - Завод за здравствену заштиту радника, Крагујевац</t>
  </si>
  <si>
    <t>УКУПНО:</t>
  </si>
  <si>
    <t>Саставио:</t>
  </si>
  <si>
    <t>Директор здравствене установе:</t>
  </si>
  <si>
    <t>______________________________</t>
  </si>
  <si>
    <t>КРВ 2б</t>
  </si>
  <si>
    <t>ДП</t>
  </si>
  <si>
    <t>421200 - Енергетске услуге</t>
  </si>
  <si>
    <t>06C - Енергенти у ЗУ примарне ЗЗ</t>
  </si>
  <si>
    <t>07С - Енергенти у ЗУ секундарне  ЗЗ</t>
  </si>
  <si>
    <t>426700 - Медицински и лабораторијски материјали</t>
  </si>
  <si>
    <t>062 - Лекови у ЗУ примарне ЗЗ</t>
  </si>
  <si>
    <t>071 - Лекови у ЗУ секундарне ЗЗ</t>
  </si>
  <si>
    <t>073 - Цитистатици са листе</t>
  </si>
  <si>
    <t>074 - Лекови по посебном режиму</t>
  </si>
  <si>
    <t>075 - Лекови за хемофилију</t>
  </si>
  <si>
    <t>986 - Октреотид и ланреотид</t>
  </si>
  <si>
    <t>Укупно:</t>
  </si>
  <si>
    <t>ВП</t>
  </si>
  <si>
    <t>КОРИШЋЕНИ НЕРАСПОРЕЂЕНИ ВИШАК ПРИХОДА И ПРИМАЊА ИЗ РАНИЈИХ ГОДИНА</t>
  </si>
  <si>
    <t>ПОРЕЗИ, ОБАВЕЗНЕ ТАКСЕ,  КАЗНЕ, ПЕНАЛИ И КАМАТЕ (од 5329 до 5331)</t>
  </si>
  <si>
    <t>Укупно           
(од 5 до 10)</t>
  </si>
  <si>
    <t>НЕРАСПОРЕЂЕНИ ВИШАК ПРИХОДА И ПРИМАЊА ИЗ РАНИЈИХ ГОДИНА</t>
  </si>
  <si>
    <t>НАПОМЕНА: Здравствене установе исказују коришћени нераспоређени вишак прихода и примања из ранијих година (извор финансирања 13 у складу са класификацијом извора финансирања)</t>
  </si>
  <si>
    <t>I НЕРАСПОРЕЂЕНИ ВИШАК ПРИХОДА И ПРИМАЊА ИЗ РАНИЈИХ ГОДИНА</t>
  </si>
  <si>
    <t>II ИЗВРШЕНИ РАСХОДИ И ИЗДАЦИ ИЗ НЕРАСПОРЕЂЕНОГ ВИШКА ПРИХОДА И ПРИМАЊА ИЗ РАНИЈИХ ГОДИНА</t>
  </si>
  <si>
    <t>______________________________________</t>
  </si>
  <si>
    <t>__________________________________</t>
  </si>
  <si>
    <t>064 - Санитетски и медицински потрошни материјал у примарној ЗЗ</t>
  </si>
  <si>
    <t>085 - Санитетски и медицински материјал потришни у секундарној и терцијарној ЗЗ</t>
  </si>
  <si>
    <t>077 - Уградни материјал у ортопедији</t>
  </si>
  <si>
    <t xml:space="preserve">078 - Имплантати у ортопедији </t>
  </si>
  <si>
    <t>079 - Уградни материјал у кардиохирургији</t>
  </si>
  <si>
    <t>081 - Пејсмејкери и електроде</t>
  </si>
  <si>
    <t>082 - Стентови</t>
  </si>
  <si>
    <t>083 - Графтови</t>
  </si>
  <si>
    <t>084 - Остали уградни материјал</t>
  </si>
  <si>
    <t>080 - Дијализни материјал и лекови за дијализу (осим епоетина)</t>
  </si>
  <si>
    <t>920 - Лекови ван листе лекова за лечење ретких урођених болести метаболизма</t>
  </si>
  <si>
    <t>926 - Лекови ван листе лекова за лечење ретких тумора</t>
  </si>
  <si>
    <t>927 - Лекови за лечење хередитарног ангиоедема</t>
  </si>
  <si>
    <t>076 - Крв и продукти од крви</t>
  </si>
  <si>
    <t>07V -  Варијабилни део накнаде по основу ДСГ учинка и показатеља квалитета</t>
  </si>
  <si>
    <t>07Z - Номинални износ варијабилног дела накнаде</t>
  </si>
  <si>
    <t>922 - Трансплантација срца</t>
  </si>
  <si>
    <t>925 - Механичка екстракција тромба</t>
  </si>
  <si>
    <t>958 - Лекови ван листе лекова</t>
  </si>
  <si>
    <t>961 - Трансплантације бубрега</t>
  </si>
  <si>
    <t>962 - Трансплантације јетре</t>
  </si>
  <si>
    <t>963 - Трансплантације костне сржи</t>
  </si>
  <si>
    <t>980 - Ендоваскуларно лечење интракранијалних анеуризми</t>
  </si>
  <si>
    <t>994 - Перкутана вертебропластика</t>
  </si>
  <si>
    <t>Обавезе за остале порезе, обавезне таксе, казне и камате</t>
  </si>
  <si>
    <t>Лабораторијски материјал</t>
  </si>
  <si>
    <t>Остали санитетски материјал</t>
  </si>
  <si>
    <t>3.2.6</t>
  </si>
  <si>
    <t>00218017 Апотекарска установа Нови Пазар</t>
  </si>
  <si>
    <t>347</t>
  </si>
  <si>
    <t>00230029 Завод за биоциде и медицинску екологију</t>
  </si>
  <si>
    <t>348</t>
  </si>
  <si>
    <t>00218017 АУ НОВИ ПАЗАР</t>
  </si>
  <si>
    <t>00230029 ЗАВОД ЗА БИОЦИДЕ И МЕДИЦИНСКУ ЕКОЛОГИЈУ</t>
  </si>
  <si>
    <t>ВИШАК ПРИХОДА И ПРИМАЊА – СУФИЦИТ (2346 + 2348 - 2347-2354) &gt; 0</t>
  </si>
  <si>
    <t>МАЊАК ПРИХОДА И ПРИМАЊА – ДЕФИЦИТ (2347 + 2354 - 2346 - 2348) &gt; 0</t>
  </si>
  <si>
    <t>Приход од Фонда ПИО</t>
  </si>
  <si>
    <t>10=6+7+8+9</t>
  </si>
  <si>
    <t>00228005 ДЗ ЗУБИН ПОТОК</t>
  </si>
  <si>
    <t>00230059 ДЗ СУРЧИН</t>
  </si>
  <si>
    <t>Приход од Фонда СОВО</t>
  </si>
  <si>
    <t>Обавезе умањене за дисконт по основу емитованих хартија од вредности, изузев акција</t>
  </si>
  <si>
    <t>Дугорочне стране обавезе умањене за дисконт по основу емитованих хартија од вредности, изузев акција</t>
  </si>
  <si>
    <t>Краткорочне домаће обавезе умањене за дисконт по основу емитованих хартија од вредности, изузев акција</t>
  </si>
  <si>
    <t>Краткорочне стране обавезе умањене за дисконт по основу емитованих хартија од вредности, изузев акција</t>
  </si>
  <si>
    <t>Отплата главнице умањена за дисконт на домаће хартије од вредности, изузев акција</t>
  </si>
  <si>
    <t>Отплата главнице умањена за дисконт на хартије од вредности, изузев акција, емитоване на иностраном финансијском тржишту</t>
  </si>
  <si>
    <t>Отплата главницеумањена за дисконт на домаће хартије од вредности, изузев акција</t>
  </si>
  <si>
    <t>31.12.2023.</t>
  </si>
  <si>
    <t>00208017 ЗЦ ЛОЗНИЦА</t>
  </si>
  <si>
    <t>00209012 ЗЦ ВАЉЕВО</t>
  </si>
  <si>
    <t>00208017 Здравствени центар Лозница</t>
  </si>
  <si>
    <t>00209012 Здравствени центар Ваљево</t>
  </si>
  <si>
    <t>00228005 Дом здравља Зубин Поток</t>
  </si>
  <si>
    <t>00228006 Клиничко болнички центар Косовска Митровица</t>
  </si>
  <si>
    <t>00230059 Дом здравља Сурчин</t>
  </si>
  <si>
    <t>349</t>
  </si>
  <si>
    <t>350</t>
  </si>
  <si>
    <t>351</t>
  </si>
  <si>
    <t>Годишњи финансијски извештај за 2024. годину</t>
  </si>
  <si>
    <t>00201001 ДЗ БАЧКА ТОПОЛА</t>
  </si>
  <si>
    <t>00201002 ДЗ МАЛИ ИЂОШ</t>
  </si>
  <si>
    <t>00202003 ДЗ НОВИ БЕЧЕЈ</t>
  </si>
  <si>
    <t>00202005 ДЗ СРПСКА ЦРЊА</t>
  </si>
  <si>
    <t>00202007 СБ ЗА РЕХАБИЛИТАЦИЈУ РУСАНДА, МЕЛЕНЦИ</t>
  </si>
  <si>
    <t>00202008 СБ ЗА ПЛУЋНЕ БОЛЕСТИ ЗРЕЊАНИН</t>
  </si>
  <si>
    <t>00203003 ДЗ НОВИ КНЕЖЕВАЦ</t>
  </si>
  <si>
    <t>00203007 СБ НОВИ КНЕЖЕВАЦ</t>
  </si>
  <si>
    <t>00203008 СБ ЗА РЕХАБИЛИТАЦИЈУ БАЊА КАЊИЖА</t>
  </si>
  <si>
    <t>00204002 ДЗ БЕЛА ЦРКВА</t>
  </si>
  <si>
    <t>00204009 СБ ЗА ПЛУЋНЕ БОЛЕСТИ БЕЛА ЦРКВА</t>
  </si>
  <si>
    <t>00204010 СБ ЗА ПСИХИЈАТРИЈСКЕ БОЛЕСТИ ВРШАЦ</t>
  </si>
  <si>
    <t>00204011 СБ ЗА ПСИХИЈАТРИЈСКЕ БОЛЕСТИ КОВИН</t>
  </si>
  <si>
    <t>00205009 СБ ЗА РЕХАБИЛИТАЦИЈУ ЈУНАКОВИЋ АПАТИН</t>
  </si>
  <si>
    <t>00206002 ДЗ БАЧКА ПАЛАНКА</t>
  </si>
  <si>
    <t>00206003 ДЗ БАЧКИ ПЕТРОВАЦ</t>
  </si>
  <si>
    <t>00206010 ДЗ НОВИ САД</t>
  </si>
  <si>
    <t>00206012 ЗАВОД ЗА ТРАНСФУЗИЈУ КРВИ ВОЈВОДИНЕ</t>
  </si>
  <si>
    <t>00206013 СБ ЗА РЕУМАТСКЕ БОЛЕСТИ НОВИ САД</t>
  </si>
  <si>
    <t>00206014 ИЗЈЗ ВОЈВОДИНЕ</t>
  </si>
  <si>
    <t>00206015 ИНСТИТУТ ЗА ОНКОЛОГИЈУ ВОЈВОДИНЕ</t>
  </si>
  <si>
    <t>00206016 ИНСТИТУТ ЗА ПЛУЋНЕ БОЛЕСТИ ВОЈВОДИНЕ</t>
  </si>
  <si>
    <t>00206017 ИКВБ ВОЈВОДИНЕ</t>
  </si>
  <si>
    <t>00206018 ИНСТИТУТ ЗА ЗЗ ДЕЦЕ И ОМЛАДИНЕ ВОЈВОДИНЕ</t>
  </si>
  <si>
    <t>00206019 КЛИНИКА ЗА СТОМАТОЛОГИЈУ ВОЈВОДИНЕ</t>
  </si>
  <si>
    <t>00206020 КЛИНИЧКИ ЦЕНТАР ВОЈВОДИНЕ</t>
  </si>
  <si>
    <t>00206021 ЗЗЗ РАДНИКА НОВИ САД</t>
  </si>
  <si>
    <t>00206022 ЗЗЗ СТУДЕНАТА НОВИ САД</t>
  </si>
  <si>
    <t>00206024 АП НОВИ САД</t>
  </si>
  <si>
    <t>00206025 ЗАВОД ЗА ХМП НОВИ САД</t>
  </si>
  <si>
    <t>00207004 ДЗ СТАРА ПАЗОВА</t>
  </si>
  <si>
    <t>00207007 СБ СТАРИ СЛАНКАМЕН</t>
  </si>
  <si>
    <t>00207008 ЗЈЗ СРЕМСКА МИТРОВИЦА</t>
  </si>
  <si>
    <t>00207009 СБ ЗА РЕХАБИЛИТАЦИЈУ ТЕРМАЛ ВРДНИК</t>
  </si>
  <si>
    <t>00207010 АП СРЕМСКА МИТРОВИЦА</t>
  </si>
  <si>
    <t>00207012 ДЗ СРЕМСКА МИТРОВИЦА</t>
  </si>
  <si>
    <t>00207013 ОБ СРЕМСКА МИТРОВИЦА</t>
  </si>
  <si>
    <t>00208005 СБ ЗА РЕХАБИЛИТАЦИЈУ БАЊА КОВИЉАЧА</t>
  </si>
  <si>
    <t>00210002 ОБ СМЕДЕРЕВСКА ПАЛАНКА</t>
  </si>
  <si>
    <t>00210003 АП СМЕДЕРЕВСКА ПАЛАНКА</t>
  </si>
  <si>
    <t>00210005 ДЗ ВЕЛИКА ПЛАНА</t>
  </si>
  <si>
    <t>00210006 ДЗ СМЕДЕРЕВСКА ПАЛАНКА</t>
  </si>
  <si>
    <t>00210007 АУ ВЕЛИКА ПЛАНА</t>
  </si>
  <si>
    <t>00211001 ДЗ ВЕЛИКО ГРАДИШТЕ</t>
  </si>
  <si>
    <t>00212008 ЗАВОД ЗА ДЕНТАЛНУ МЕДИЦИНУ КРАГУЈЕВАЦ</t>
  </si>
  <si>
    <t>00212009 СБ ЗА РЕХАБИЛИТАЦИЈУ БУКОВИЧКА БАЊА</t>
  </si>
  <si>
    <t>00212010 УНИВЕРЗИТЕТСКИ КЛИНИЧКИ ЦЕНТАР КРАГУЈЕВАЦ</t>
  </si>
  <si>
    <t>00212011 ИЗЈЗ КРАГУЈЕВАЦ</t>
  </si>
  <si>
    <t>00212014 ЗАВОД ЗА УРГЕНТНУ МЕДИЦИНУ КРАГУЈЕВАЦ</t>
  </si>
  <si>
    <t>00215004 СБ ЗА РЕХАБИЛИТАЦИЈУ ГАМЗИГРАД</t>
  </si>
  <si>
    <t>00216003 СБ ЗЛАТИБОР, ЧАЈЕТИНА</t>
  </si>
  <si>
    <t>00217003 СБ ЗА РЕХАБИЛИТАЦИЈУ ИВАЊИЦА</t>
  </si>
  <si>
    <t>00217006 АП ГОРЊИ МИЛАНОВАЦ</t>
  </si>
  <si>
    <t>00217007 ДЗ ГОРЊИ МИЛАНОВАЦ</t>
  </si>
  <si>
    <t>00217008 ОБ ГОРЊИ МИЛАНОВАЦ</t>
  </si>
  <si>
    <t>00218005 СБ НОВИ ПАЗАР</t>
  </si>
  <si>
    <t>00218006 СБ ЗА ЛЕЧЕЊЕ И РХ МЕРКУР, ВРЊАЧКА БАЊА</t>
  </si>
  <si>
    <t>00218007 СБ ЗА РЕХАБИЛИТАЦИЈУ АГЕНС, МАТАРУШКА БАЊА</t>
  </si>
  <si>
    <t>00218011 СБ ЗА ИНТЕРНЕ БОЛЕСТИ ВРЊАЧКА БАЊА</t>
  </si>
  <si>
    <t>00219003 СБ ЗА РЕХАБИЛИТАЦИЈУ РИБАРСКА БАЊА</t>
  </si>
  <si>
    <t>00220009 СБ ГОРЊА ТОПОНИЦА</t>
  </si>
  <si>
    <t>00220010 СБ ЗА НЕСПЕЦИФИЧНЕ ПЛУЋНЕ БОЛЕСТИ СОКОБАЊА</t>
  </si>
  <si>
    <t>00220011 СБ ЗА ПЛУЋНЕ  БОЛЕСТИ ОЗРЕН, СОКОБАЊА</t>
  </si>
  <si>
    <t>00220012 ЗАВОД ЗА УРГЕНТНУ МЕДИЦИНУ НИШ</t>
  </si>
  <si>
    <t>00220015 ЗАВОД ЗА ПЛУЋНЕ БОЛЕСТИ И ТУБЕРКУЛОЗУ НИШ</t>
  </si>
  <si>
    <t>00220016 ЗАВОД ЗА ТРАНСФУЗИЈУ КРВИ НИШ</t>
  </si>
  <si>
    <t>00220017 ЗАВОД ЗА СУДСКУ МЕДИЦИНУ НИШ</t>
  </si>
  <si>
    <t>00220018 ИНСТИТУТ ЗА ЛЕЧЕЊЕ И РХ НИШКА БАЊА</t>
  </si>
  <si>
    <t>00220019 УНИВЕРЗИТЕТСКИ КЛИНИЧКИ ЦЕНТАР НИШ</t>
  </si>
  <si>
    <t>00220020 КЛИНИКА ЗА ДЕНТАЛНУ МЕДИЦИНУ НИШ</t>
  </si>
  <si>
    <t>00220021 ИЗЈЗ НИШ</t>
  </si>
  <si>
    <t>00220028 ЗЦ АЛЕКСИНАЦ</t>
  </si>
  <si>
    <t>00221009 ЗЦ ПРОКУПЉЕ</t>
  </si>
  <si>
    <t>00223006 СБ ЗА РЕХАБИЛИТАЦИЈУ ГЕЈЗЕР, СИЈАРИНСКА БАЊА</t>
  </si>
  <si>
    <t>00224003 СБ ЗА ПЛУЋНЕ БОЛЕСТИ СУРДУЛИЦА</t>
  </si>
  <si>
    <t>00224004 СБ ЗА РЕХАБИЛИТАЦИЈУ БУЈАНОВАЧКА БАЊА</t>
  </si>
  <si>
    <t>00224005 СБ ЗА РЕХАБИЛИТАЦИЈУ ВРАЊСКА БАЊА</t>
  </si>
  <si>
    <t>00225014 СБ ЗА ПЛУЋНЕ БОЛЕСТИ ПЕЋ</t>
  </si>
  <si>
    <t>00225017 ЗАВОД ЗА СПЕЦ. РЕХАБИЛИТАЦИЈУ ИСТОК</t>
  </si>
  <si>
    <t>00225018 АУ ПРИШТИНА</t>
  </si>
  <si>
    <t>00228003 АП К. МИТРОВИЦА</t>
  </si>
  <si>
    <t>00228006 КБЦ К.МИТРОВИЦА</t>
  </si>
  <si>
    <t>00228007 АУ К.МИТРОВИЦА</t>
  </si>
  <si>
    <t>00229003 АУ ГЊИЛАНЕ</t>
  </si>
  <si>
    <t>00230009 ДЗ НОВИ БЕОГРАД</t>
  </si>
  <si>
    <t>00230013 ДЗ САВСКИ ВЕНАЦ</t>
  </si>
  <si>
    <t>00230015 ДЗ СТАРИ ГРАД</t>
  </si>
  <si>
    <t>00230017 СБ ЗА ИНТЕРНЕ БОЛЕСТИ МЛАДЕНОВАЦ</t>
  </si>
  <si>
    <t>00230018 СБ ЗА ЦЕРЕБРАЛНУ ПАРАЛИЗУ БГД</t>
  </si>
  <si>
    <t>00230019 ИНСТИТУТ ЗА НЕОНАТОЛОГИЈУ БГД</t>
  </si>
  <si>
    <t>00230020 СБ СВЕТИ САВА БГД</t>
  </si>
  <si>
    <t>00230021 ЗАВОД ЗА УРГЕНТНУ МЕДИЦИНУ БГД</t>
  </si>
  <si>
    <t>00230022 ГЗ ЗА КОЖНЕ И ВЕНЕРИЧНЕ БОЛЕСТИ БГД</t>
  </si>
  <si>
    <t>00230023 ГЗ ЗА ГЕРОНТОЛОГИЈУ БГД</t>
  </si>
  <si>
    <t>00230024 ГЗЈЗ БЕОГРАД</t>
  </si>
  <si>
    <t>00230025 ГЗ ЗА ПЛУЋНЕ БОЛЕСТИ БГД</t>
  </si>
  <si>
    <t>00230026 СБ ЗА ИНТЕРНЕ БОЛЕСТИ ЛАЗАРЕВАЦ</t>
  </si>
  <si>
    <t>00230027 ЗЗЗ СТУДЕНАТА БЕОГРАД</t>
  </si>
  <si>
    <t>00230028 ЗЗЗ РАДНИКА МУП БЕОГРАД</t>
  </si>
  <si>
    <t>00230030 СБ ЗА РЕХАБИЛИТАЦИЈУ И ОРТ ПРОТЕТИКУ БГД</t>
  </si>
  <si>
    <t>00230031 ИНСТИТУТ ЗА ТРАНСФУЗИЈУ КРВИ СРБИЈЕ</t>
  </si>
  <si>
    <t>00230032 СБ ЗА БОЛЕСТИ ЗАВИСНОСТИ БГД</t>
  </si>
  <si>
    <t>00230033 ЗАВОД ЗА ГОВОРНУ ПАТОЛОГИЈУ БГД</t>
  </si>
  <si>
    <t>00230034 ИНСТИТУТ ЗА ОРТОПЕДИЈУ БАЊИЦА</t>
  </si>
  <si>
    <t>00230035 КЛИНИКА ДР ЛАЗА ЛАЗАРЕВИЋ БГД</t>
  </si>
  <si>
    <t>00230036 ИКВБ ДЕДИЊЕ</t>
  </si>
  <si>
    <t>00230037 ИНСТИТУТ ЗА ЗЗ МАЈКЕ И ДЕТЕТА СРБИЈЕ</t>
  </si>
  <si>
    <t>00230038 ИНСТИТУТ ЗА МЕНТАЛНО ЗДРАВЉЕ</t>
  </si>
  <si>
    <t>00230039 ИНСТИТУТ ЗА ОНКОЛОГИЈУ И РАДИОЛОГИЈУ СРБИЈЕ</t>
  </si>
  <si>
    <t>00230040 ИНСТИТУТ ЗА РЕУМАТОЛОГИЈУ БГД</t>
  </si>
  <si>
    <t>00230041 ИНСТИТУТ ЗА РЕХАБИЛИТАЦИЈУ БЕОГРАД</t>
  </si>
  <si>
    <t>00230042 КЛИНИКА ЗА РЕХАБИЛИТАЦИЈУ ДР М. ЗОТОВИЋ</t>
  </si>
  <si>
    <t>00230043 КЛИНИКА ЗА НЕУРОЛОГИЈУ ЗА ДЕЦУ И ОМЛАДИНУ</t>
  </si>
  <si>
    <t>00230044 УНИВЕРЗИТЕТСКА ДЕЧЈА КЛИНИКА БГД</t>
  </si>
  <si>
    <t>00230045 ГАК НАРОДНИ ФРОНТ</t>
  </si>
  <si>
    <t>00230047 КБЦ БЕЖАНИЈСКА КОСА</t>
  </si>
  <si>
    <t>00230048 КБЦ ДР ДРАГИША МИШОВИЋ ДЕДИЊЕ</t>
  </si>
  <si>
    <t>00230051 УНИВЕРЗИТЕТСКИ КЛИНИЧКИ ЦЕНТАР СРБИЈЕ</t>
  </si>
  <si>
    <t>00230052 АПОТЕКА БЕОГРАД</t>
  </si>
  <si>
    <t>00230053 ИЗЈЗ СРБИЈЕ - БАТУТ</t>
  </si>
  <si>
    <t>00230057 ИНСТИТУТ ЗА МЕДИЦИНУ РАДА СРБИЈЕ</t>
  </si>
  <si>
    <t>00312001 ЗЗЗ РАДНИКА КРАГУЈЕВАЦ</t>
  </si>
  <si>
    <t xml:space="preserve">на дан 31.12.2024. </t>
  </si>
  <si>
    <t>у периоду 01.01.2024. - 31.12.2024.</t>
  </si>
  <si>
    <t>у периоду 01.01.20224. - 31.12.2024.</t>
  </si>
  <si>
    <t>у периоду од 01.01.2024. - 31.12.2024. године</t>
  </si>
  <si>
    <t>СТАЊЕ НЕИЗМИРЕНИХ ОБАВЕЗА ПРЕМА ДОБАВЉАЧИМА (252000) НА ДАН 31.12.2024.</t>
  </si>
  <si>
    <t>Стање дуга на дан 31.12.2024.</t>
  </si>
  <si>
    <t>Доспели дуг на дан 31.12.2024.</t>
  </si>
  <si>
    <t>Недоспели дуг на дан 31.12.2024.</t>
  </si>
  <si>
    <t>НЕНАПЛАЋЕНА ПОТРАЖИВАЊА ЗДРАВСТВЕНЕ УСТАНОВЕ НА ДАН  31.12.2024. ГОДИНЕ</t>
  </si>
  <si>
    <t>31.12.2024.</t>
  </si>
  <si>
    <t>СТАЊЕ ЗАЛИХА НА ДАН 31.12.2024.</t>
  </si>
  <si>
    <t>ОДСТУПАЊА ОД НОВЧАНОГ ТОКА У ПЕРИОДУ 01.01.- 31.12.2024. ГОДИНЕ</t>
  </si>
  <si>
    <t xml:space="preserve">ПОЧЕТНО СТАЊЕ СРЕДСТАВА НА ДАН 01.01.2024.Г. </t>
  </si>
  <si>
    <t>НОВЧАНИ ПРИЛИВИ У ПЕРИОДУ 01.01.-31.12.2024.Г.</t>
  </si>
  <si>
    <t>НОВЧАНИ ОДЛИВИ У ПЕРИОДУ 01.01.-31.12.2024.Г.</t>
  </si>
  <si>
    <t>САЛДО СРЕДСТАВА НА ДАН 31.12.2024.г. (4 = (1+ 2- 3) = (4.1 + 4.2))</t>
  </si>
  <si>
    <t>ТРАНСФЕРИ ИЗМЕЂУ БУЏЕТСКИХ КОРИСНИКА НА ИСТОМ НИВОУ - конто 781100 (ООСО)
у периоду од 01.01.2024. - 31.12.2024. године</t>
  </si>
  <si>
    <t>РАСХОДИ ЗА ЛЕКОВЕ ИЗДАТЕ НА РЕЦЕПТ И ПОМАГАЛА ИЗДАТА НА НАЛОГ
у периоду од 01.01.2024. - 31.12.2024. године</t>
  </si>
  <si>
    <t xml:space="preserve">ТРАНСФЕРИ РЕПУБЛИЧКОГ ФОНДА ЗА КРВ И ЛАБИЛНЕ ПРОДУКТЕ ОД КРВИ ЗДРАВСТВЕНИМ УСТАНОВАМА ЗА ОСИГУРАНА ЛИЦА РЕПУБЛИЧКОГ ФОНДА- конто 781100 (ООСО) у периоду од 01.01.2024. - 31.12.2024. године                                                                                                                                                                                                                                                                                                                                                   </t>
  </si>
  <si>
    <t>РАСХОДИ ЗА КРВ И ЛАБИЛНЕ ПРОДУКТЕ ОД КРВИ ЗА ОСИГУРАНА ЛИЦА РЕПУБЛИЧКОГ ФОНДА у периоду од 01.01.2024. - 31.12.2024. године</t>
  </si>
  <si>
    <t>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01.01.2024. - 31.12.2024. године</t>
  </si>
  <si>
    <t>ИЗВРШЕНИ РАСХОДИ ИЗ ОСТВАРЕНИХ ПРИХОДА ОД ПРОДАЈЕ КРВИ 
И ЛАБИЛНИХ ПРОДУКАТА ОД КРВИ 
у периоду од 01.01.2024. - 31.12.2024. године</t>
  </si>
  <si>
    <t>ДИРЕКТНА ПЛАЋАЊА
у периоду од 01.01.2024. - 31.12.2024. године</t>
  </si>
  <si>
    <t>ИЗНОС РЕАЛИЗОВАНИХ ОБРАЧУНСКИХ НАЛОГА У 2024. ГОДИНИ ЗА ПЕРИОД 01.01.-31.12.2024. ГОДИНЕ</t>
  </si>
  <si>
    <t>ИЗНОС НЕРЕАЛИЗОВАНИХ ОБРАЧУНСКИХ НАЛОГА ЗАКЉУЧНО СА 31.12.2023. КОЈИ СУ РЕАЛИЗОВАНИ У ПЕРИОДУ 01.01.-31.12.2024. ГОДИНE</t>
  </si>
  <si>
    <t>ИЗНОС НЕРЕАЛИЗОВАНИХ ОБРАЧУНСКИХ НАЛОГА У 2024. ГОДИНИ ЗАКЉУЧНО СА 31.12.2024. ГОДИНЕ</t>
  </si>
  <si>
    <t>423100 - Комуналне услуге</t>
  </si>
  <si>
    <t xml:space="preserve">07E - Накнада за материјалне трошкове и остале трошкове </t>
  </si>
  <si>
    <r>
      <t xml:space="preserve">930 - </t>
    </r>
    <r>
      <rPr>
        <i/>
        <sz val="10"/>
        <rFont val="Arial"/>
        <family val="2"/>
      </rPr>
      <t>Off labe</t>
    </r>
    <r>
      <rPr>
        <sz val="10"/>
        <rFont val="Arial"/>
        <family val="2"/>
      </rPr>
      <t>l лекови</t>
    </r>
  </si>
  <si>
    <t>423600 - Услуге за домаћинство и угоститељство</t>
  </si>
  <si>
    <t>07D - Исхрана болесника у ЗУ секундарне и терцијарне ЗЗ</t>
  </si>
  <si>
    <t>00220028 Здравствени центар Алексинац</t>
  </si>
  <si>
    <t>00221009 Здравствени центар Прокупље</t>
  </si>
  <si>
    <t>28.02.2025.</t>
  </si>
  <si>
    <t>Институт за неонатологију</t>
  </si>
  <si>
    <t>Београд</t>
  </si>
  <si>
    <t>07031238</t>
  </si>
  <si>
    <t>100219640</t>
  </si>
  <si>
    <t>840-176661-56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</si>
</sst>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0"/>
  </numFmts>
  <fonts count="79">
    <font>
      <sz val="10"/>
      <name val="Arial"/>
      <charset val="238"/>
    </font>
    <font>
      <sz val="10"/>
      <name val="Arial"/>
      <family val="2"/>
      <charset val="238"/>
    </font>
    <font>
      <sz val="10"/>
      <color indexed="8"/>
      <name val="MS Sans Serif"/>
      <family val="2"/>
    </font>
    <font>
      <sz val="10"/>
      <color indexed="8"/>
      <name val="CHelvPlain"/>
      <charset val="238"/>
    </font>
    <font>
      <sz val="10"/>
      <name val="Arial"/>
      <family val="2"/>
    </font>
    <font>
      <sz val="8"/>
      <name val="Arial"/>
      <family val="2"/>
    </font>
    <font>
      <sz val="10"/>
      <name val="Arial"/>
      <family val="2"/>
    </font>
    <font>
      <b/>
      <sz val="12"/>
      <name val="Times New Roman"/>
      <family val="1"/>
      <charset val="238"/>
    </font>
    <font>
      <b/>
      <sz val="9"/>
      <name val="Times New Roman"/>
      <family val="1"/>
      <charset val="238"/>
    </font>
    <font>
      <sz val="10"/>
      <name val="Times New Roman"/>
      <family val="1"/>
      <charset val="238"/>
    </font>
    <font>
      <b/>
      <sz val="14"/>
      <name val="Times New Roman"/>
      <family val="1"/>
      <charset val="238"/>
    </font>
    <font>
      <b/>
      <sz val="10"/>
      <name val="Times New Roman"/>
      <family val="1"/>
      <charset val="238"/>
    </font>
    <font>
      <b/>
      <sz val="10"/>
      <name val="Arial"/>
      <family val="2"/>
    </font>
    <font>
      <b/>
      <sz val="10"/>
      <name val="Arial"/>
      <family val="2"/>
      <charset val="238"/>
    </font>
    <font>
      <sz val="10"/>
      <name val="Arial"/>
      <family val="2"/>
    </font>
    <font>
      <sz val="10"/>
      <name val="Arial"/>
      <family val="2"/>
      <charset val="238"/>
    </font>
    <font>
      <sz val="10"/>
      <color indexed="12"/>
      <name val="Arial"/>
      <family val="2"/>
    </font>
    <font>
      <sz val="10"/>
      <color indexed="62"/>
      <name val="Arial"/>
      <family val="2"/>
    </font>
    <font>
      <b/>
      <sz val="22"/>
      <color indexed="12"/>
      <name val="Arial"/>
      <family val="2"/>
    </font>
    <font>
      <b/>
      <sz val="12"/>
      <color indexed="9"/>
      <name val="Arial"/>
      <family val="2"/>
      <charset val="238"/>
    </font>
    <font>
      <sz val="10"/>
      <name val="Times New Roman"/>
      <family val="1"/>
    </font>
    <font>
      <sz val="8"/>
      <name val="Arial"/>
      <family val="2"/>
    </font>
    <font>
      <b/>
      <sz val="11"/>
      <name val="Arial"/>
      <family val="2"/>
      <charset val="238"/>
    </font>
    <font>
      <b/>
      <u/>
      <sz val="10"/>
      <name val="Arial"/>
      <family val="2"/>
      <charset val="238"/>
    </font>
    <font>
      <sz val="8"/>
      <name val="Arial"/>
      <family val="2"/>
      <charset val="238"/>
    </font>
    <font>
      <sz val="10"/>
      <name val="Arial"/>
      <family val="2"/>
      <charset val="238"/>
    </font>
    <font>
      <sz val="11"/>
      <name val="Arial"/>
      <family val="2"/>
      <charset val="238"/>
    </font>
    <font>
      <b/>
      <sz val="11"/>
      <name val="Arial"/>
      <family val="2"/>
    </font>
    <font>
      <b/>
      <sz val="10"/>
      <color indexed="33"/>
      <name val="Arial"/>
      <family val="2"/>
      <charset val="238"/>
    </font>
    <font>
      <sz val="10"/>
      <color indexed="17"/>
      <name val="Arial"/>
      <family val="2"/>
      <charset val="238"/>
    </font>
    <font>
      <sz val="10"/>
      <color indexed="12"/>
      <name val="Arial"/>
      <family val="2"/>
      <charset val="238"/>
    </font>
    <font>
      <sz val="10"/>
      <color indexed="10"/>
      <name val="Arial"/>
      <family val="2"/>
    </font>
    <font>
      <sz val="12"/>
      <color indexed="8"/>
      <name val="Times New Roman"/>
      <family val="1"/>
      <charset val="238"/>
    </font>
    <font>
      <sz val="10"/>
      <color indexed="8"/>
      <name val="Arial"/>
      <family val="2"/>
    </font>
    <font>
      <b/>
      <sz val="12"/>
      <color indexed="8"/>
      <name val="Times New Roman"/>
      <family val="1"/>
      <charset val="238"/>
    </font>
    <font>
      <sz val="12"/>
      <name val="Times New Roman"/>
      <family val="1"/>
      <charset val="238"/>
    </font>
    <font>
      <sz val="12"/>
      <color indexed="8"/>
      <name val="Arial"/>
      <family val="2"/>
    </font>
    <font>
      <b/>
      <sz val="10"/>
      <color indexed="8"/>
      <name val="Arial"/>
      <family val="2"/>
      <charset val="238"/>
    </font>
    <font>
      <b/>
      <sz val="18"/>
      <name val="Times New Roman"/>
      <family val="1"/>
      <charset val="238"/>
    </font>
    <font>
      <b/>
      <sz val="9"/>
      <name val="Times New Roman"/>
      <family val="1"/>
    </font>
    <font>
      <sz val="9"/>
      <name val="Arial"/>
      <family val="2"/>
    </font>
    <font>
      <b/>
      <sz val="11"/>
      <name val="Times New Roman"/>
      <family val="1"/>
      <charset val="238"/>
    </font>
    <font>
      <sz val="9"/>
      <name val="Times New Roman"/>
      <family val="1"/>
      <charset val="238"/>
    </font>
    <font>
      <b/>
      <sz val="9"/>
      <color indexed="8"/>
      <name val="Times New Roman"/>
      <family val="1"/>
      <charset val="238"/>
    </font>
    <font>
      <sz val="9"/>
      <color indexed="8"/>
      <name val="Times New Roman"/>
      <family val="1"/>
      <charset val="238"/>
    </font>
    <font>
      <b/>
      <sz val="8"/>
      <color indexed="8"/>
      <name val="Times New Roman"/>
      <family val="1"/>
      <charset val="238"/>
    </font>
    <font>
      <b/>
      <sz val="9"/>
      <color indexed="8"/>
      <name val="Times New Roman"/>
      <family val="1"/>
    </font>
    <font>
      <b/>
      <sz val="11"/>
      <color indexed="8"/>
      <name val="Times New Roman"/>
      <family val="1"/>
      <charset val="238"/>
    </font>
    <font>
      <sz val="9"/>
      <name val="Times New Roman"/>
      <family val="1"/>
    </font>
    <font>
      <sz val="9"/>
      <color indexed="8"/>
      <name val="Times New Roman"/>
      <family val="1"/>
    </font>
    <font>
      <sz val="10"/>
      <color indexed="8"/>
      <name val="Times New Roman"/>
      <family val="1"/>
      <charset val="238"/>
    </font>
    <font>
      <sz val="10"/>
      <color indexed="8"/>
      <name val="Times New Roman"/>
      <family val="1"/>
      <charset val="204"/>
    </font>
    <font>
      <sz val="10"/>
      <color indexed="10"/>
      <name val="Times New Roman"/>
      <family val="1"/>
      <charset val="238"/>
    </font>
    <font>
      <b/>
      <sz val="9"/>
      <name val="Times New Roman"/>
      <family val="1"/>
      <charset val="204"/>
    </font>
    <font>
      <sz val="9"/>
      <name val="Times New Roman"/>
      <family val="1"/>
      <charset val="204"/>
    </font>
    <font>
      <b/>
      <sz val="14"/>
      <color indexed="8"/>
      <name val="Times New Roman"/>
      <family val="1"/>
      <charset val="238"/>
    </font>
    <font>
      <b/>
      <sz val="18"/>
      <color indexed="8"/>
      <name val="Times New Roman"/>
      <family val="1"/>
      <charset val="238"/>
    </font>
    <font>
      <sz val="9"/>
      <color indexed="8"/>
      <name val="Arial"/>
      <family val="2"/>
    </font>
    <font>
      <b/>
      <sz val="10"/>
      <color indexed="8"/>
      <name val="Arial"/>
      <family val="2"/>
    </font>
    <font>
      <b/>
      <sz val="9"/>
      <color indexed="8"/>
      <name val="Times New Roman"/>
      <family val="1"/>
      <charset val="204"/>
    </font>
    <font>
      <sz val="9"/>
      <color indexed="8"/>
      <name val="Times New Roman"/>
      <family val="1"/>
      <charset val="204"/>
    </font>
    <font>
      <b/>
      <sz val="10"/>
      <color indexed="10"/>
      <name val="Arial"/>
      <family val="2"/>
    </font>
    <font>
      <b/>
      <sz val="14"/>
      <color indexed="8"/>
      <name val="Arial"/>
      <family val="2"/>
    </font>
    <font>
      <sz val="8"/>
      <color indexed="8"/>
      <name val="Arial"/>
      <family val="2"/>
    </font>
    <font>
      <b/>
      <sz val="8"/>
      <color indexed="8"/>
      <name val="Arial"/>
      <family val="2"/>
      <charset val="238"/>
    </font>
    <font>
      <sz val="10"/>
      <color indexed="8"/>
      <name val="Arial"/>
      <family val="2"/>
      <charset val="238"/>
    </font>
    <font>
      <b/>
      <sz val="14"/>
      <name val="Arial"/>
      <family val="2"/>
      <charset val="238"/>
    </font>
    <font>
      <sz val="14"/>
      <name val="Times New Roman"/>
      <family val="1"/>
      <charset val="238"/>
    </font>
    <font>
      <i/>
      <sz val="10"/>
      <color indexed="8"/>
      <name val="Arial"/>
      <family val="2"/>
    </font>
    <font>
      <b/>
      <sz val="9"/>
      <name val="Arial"/>
      <family val="2"/>
    </font>
    <font>
      <b/>
      <sz val="12"/>
      <name val="Arial"/>
      <family val="2"/>
      <charset val="238"/>
    </font>
    <font>
      <b/>
      <sz val="9"/>
      <name val="Arial"/>
      <family val="2"/>
      <charset val="238"/>
    </font>
    <font>
      <sz val="9"/>
      <name val="Arial"/>
      <family val="2"/>
      <charset val="238"/>
    </font>
    <font>
      <sz val="11"/>
      <color rgb="FF9C0006"/>
      <name val="Calibri"/>
      <family val="2"/>
      <charset val="238"/>
      <scheme val="minor"/>
    </font>
    <font>
      <b/>
      <sz val="10"/>
      <color rgb="FFFF0000"/>
      <name val="Arial"/>
      <family val="2"/>
      <charset val="238"/>
    </font>
    <font>
      <sz val="10"/>
      <color rgb="FFFF0000"/>
      <name val="Arial"/>
      <family val="2"/>
    </font>
    <font>
      <sz val="10"/>
      <color rgb="FFFF0000"/>
      <name val="Arial"/>
      <family val="2"/>
      <charset val="238"/>
    </font>
    <font>
      <i/>
      <sz val="10"/>
      <name val="Arial"/>
      <family val="2"/>
    </font>
    <font>
      <sz val="10"/>
      <name val="Arial"/>
    </font>
  </fonts>
  <fills count="17">
    <fill>
      <patternFill patternType="none"/>
    </fill>
    <fill>
      <patternFill patternType="gray125"/>
    </fill>
    <fill>
      <patternFill patternType="solid">
        <fgColor indexed="44"/>
        <bgColor indexed="64"/>
      </patternFill>
    </fill>
    <fill>
      <patternFill patternType="solid">
        <fgColor indexed="44"/>
        <bgColor indexed="8"/>
      </patternFill>
    </fill>
    <fill>
      <patternFill patternType="solid">
        <fgColor indexed="12"/>
        <bgColor indexed="64"/>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s>
  <cellStyleXfs count="23">
    <xf numFmtId="0" fontId="0" fillId="0" borderId="0"/>
    <xf numFmtId="0" fontId="73" fillId="5" borderId="0" applyNumberFormat="0" applyBorder="0" applyAlignment="0" applyProtection="0"/>
    <xf numFmtId="0" fontId="4" fillId="0" borderId="0"/>
    <xf numFmtId="0" fontId="15" fillId="0" borderId="0"/>
    <xf numFmtId="0" fontId="1" fillId="0" borderId="0"/>
    <xf numFmtId="0" fontId="25" fillId="0" borderId="0"/>
    <xf numFmtId="0" fontId="15" fillId="0" borderId="0"/>
    <xf numFmtId="0" fontId="15" fillId="0" borderId="0"/>
    <xf numFmtId="0" fontId="1" fillId="0" borderId="0"/>
    <xf numFmtId="0" fontId="1" fillId="0" borderId="0"/>
    <xf numFmtId="0" fontId="4" fillId="0" borderId="0"/>
    <xf numFmtId="0" fontId="4" fillId="0" borderId="0"/>
    <xf numFmtId="0" fontId="2" fillId="0" borderId="0"/>
    <xf numFmtId="0" fontId="1" fillId="0" borderId="0"/>
    <xf numFmtId="0" fontId="6" fillId="0" borderId="0"/>
    <xf numFmtId="0" fontId="4" fillId="0" borderId="0"/>
    <xf numFmtId="0" fontId="4" fillId="0" borderId="0"/>
    <xf numFmtId="0" fontId="1" fillId="0" borderId="0"/>
    <xf numFmtId="0" fontId="4" fillId="0" borderId="0"/>
    <xf numFmtId="0" fontId="4" fillId="0" borderId="0"/>
    <xf numFmtId="0" fontId="78" fillId="0" borderId="0"/>
    <xf numFmtId="0" fontId="4" fillId="0" borderId="0"/>
    <xf numFmtId="0" fontId="4" fillId="0" borderId="0"/>
  </cellStyleXfs>
  <cellXfs count="729">
    <xf numFmtId="0" fontId="0" fillId="0" borderId="0" xfId="0"/>
    <xf numFmtId="0" fontId="7" fillId="0" borderId="0" xfId="14" applyFont="1"/>
    <xf numFmtId="0" fontId="7" fillId="0" borderId="0" xfId="14" applyFont="1" applyAlignment="1">
      <alignment horizontal="left" vertical="center"/>
    </xf>
    <xf numFmtId="0" fontId="7" fillId="0" borderId="0" xfId="14" applyFont="1" applyAlignment="1">
      <alignment horizontal="left"/>
    </xf>
    <xf numFmtId="0" fontId="6" fillId="0" borderId="0" xfId="14"/>
    <xf numFmtId="49" fontId="6" fillId="0" borderId="0" xfId="14" applyNumberFormat="1" applyAlignment="1">
      <alignment horizontal="center" vertical="center"/>
    </xf>
    <xf numFmtId="0" fontId="6" fillId="0" borderId="0" xfId="14" applyAlignment="1">
      <alignment horizontal="left"/>
    </xf>
    <xf numFmtId="0" fontId="10" fillId="0" borderId="0" xfId="14" applyFont="1"/>
    <xf numFmtId="0" fontId="8" fillId="0" borderId="0" xfId="0" applyFont="1" applyAlignment="1">
      <alignment horizontal="left"/>
    </xf>
    <xf numFmtId="0" fontId="7" fillId="0" borderId="0" xfId="14" applyFont="1" applyAlignment="1">
      <alignment vertical="top"/>
    </xf>
    <xf numFmtId="0" fontId="7" fillId="0" borderId="0" xfId="0" applyFont="1" applyAlignment="1">
      <alignment horizontal="left"/>
    </xf>
    <xf numFmtId="0" fontId="13" fillId="0" borderId="0" xfId="0" applyFont="1" applyAlignment="1">
      <alignment horizontal="left"/>
    </xf>
    <xf numFmtId="0" fontId="0" fillId="0" borderId="0" xfId="0"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wrapText="1"/>
    </xf>
    <xf numFmtId="0" fontId="11" fillId="0" borderId="2" xfId="0" applyFont="1" applyBorder="1" applyAlignment="1">
      <alignment horizontal="center" wrapText="1"/>
    </xf>
    <xf numFmtId="0" fontId="11" fillId="0" borderId="4" xfId="0" applyFont="1" applyBorder="1" applyAlignment="1">
      <alignment horizontal="center" wrapText="1"/>
    </xf>
    <xf numFmtId="49" fontId="11" fillId="0" borderId="3" xfId="0" applyNumberFormat="1" applyFont="1" applyBorder="1" applyAlignment="1">
      <alignment horizontal="center" vertical="center"/>
    </xf>
    <xf numFmtId="164" fontId="11" fillId="0" borderId="2" xfId="0" applyNumberFormat="1" applyFont="1" applyBorder="1" applyAlignment="1">
      <alignment horizontal="right" wrapText="1"/>
    </xf>
    <xf numFmtId="164" fontId="11" fillId="0" borderId="4" xfId="0" applyNumberFormat="1" applyFont="1" applyBorder="1" applyAlignment="1">
      <alignment horizontal="right" wrapText="1"/>
    </xf>
    <xf numFmtId="164" fontId="9" fillId="0" borderId="2" xfId="0" applyNumberFormat="1" applyFont="1" applyBorder="1" applyAlignment="1" applyProtection="1">
      <alignment horizontal="right" wrapText="1"/>
      <protection locked="0"/>
    </xf>
    <xf numFmtId="164" fontId="9" fillId="0" borderId="2" xfId="0" applyNumberFormat="1" applyFont="1" applyBorder="1" applyAlignment="1">
      <alignment horizontal="right" wrapText="1"/>
    </xf>
    <xf numFmtId="164" fontId="9" fillId="0" borderId="4" xfId="0" applyNumberFormat="1" applyFont="1" applyBorder="1" applyAlignment="1" applyProtection="1">
      <alignment horizontal="right" wrapText="1"/>
      <protection locked="0"/>
    </xf>
    <xf numFmtId="49" fontId="11" fillId="0" borderId="2" xfId="14" applyNumberFormat="1" applyFont="1" applyBorder="1" applyAlignment="1">
      <alignment horizontal="center" vertical="center" wrapText="1"/>
    </xf>
    <xf numFmtId="49" fontId="9" fillId="0" borderId="3" xfId="14" applyNumberFormat="1" applyFont="1" applyBorder="1" applyAlignment="1">
      <alignment horizontal="center" vertical="center" wrapText="1"/>
    </xf>
    <xf numFmtId="49" fontId="11" fillId="0" borderId="4" xfId="14" applyNumberFormat="1" applyFont="1" applyBorder="1" applyAlignment="1">
      <alignment horizontal="center" vertical="center" wrapText="1"/>
    </xf>
    <xf numFmtId="164" fontId="11" fillId="0" borderId="2" xfId="0" applyNumberFormat="1" applyFont="1" applyBorder="1" applyAlignment="1" applyProtection="1">
      <alignment horizontal="right" wrapText="1"/>
      <protection locked="0"/>
    </xf>
    <xf numFmtId="164" fontId="11" fillId="0" borderId="5" xfId="0" applyNumberFormat="1" applyFont="1" applyBorder="1" applyAlignment="1">
      <alignment horizontal="right" wrapText="1"/>
    </xf>
    <xf numFmtId="164" fontId="11" fillId="0" borderId="6" xfId="0" applyNumberFormat="1" applyFont="1" applyBorder="1" applyAlignment="1">
      <alignment horizontal="right" wrapText="1"/>
    </xf>
    <xf numFmtId="0" fontId="14" fillId="0" borderId="0" xfId="0" applyFont="1"/>
    <xf numFmtId="49" fontId="11" fillId="0" borderId="3" xfId="14" applyNumberFormat="1" applyFont="1" applyBorder="1" applyAlignment="1">
      <alignment horizontal="center" vertical="center"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164" fontId="9" fillId="0" borderId="4" xfId="0" applyNumberFormat="1" applyFont="1" applyBorder="1" applyAlignment="1">
      <alignment horizontal="right" wrapText="1"/>
    </xf>
    <xf numFmtId="0" fontId="4" fillId="2" borderId="0" xfId="0" applyFont="1" applyFill="1"/>
    <xf numFmtId="49" fontId="4" fillId="2" borderId="0" xfId="0" applyNumberFormat="1" applyFont="1" applyFill="1" applyAlignment="1">
      <alignment horizontal="left" vertical="center"/>
    </xf>
    <xf numFmtId="14" fontId="4" fillId="2" borderId="0" xfId="0" applyNumberFormat="1" applyFont="1" applyFill="1" applyAlignment="1">
      <alignment horizontal="left" vertical="center"/>
    </xf>
    <xf numFmtId="0" fontId="5" fillId="2" borderId="0" xfId="0" applyFont="1" applyFill="1"/>
    <xf numFmtId="0" fontId="4" fillId="2" borderId="0" xfId="0" applyFont="1" applyFill="1" applyProtection="1">
      <protection locked="0"/>
    </xf>
    <xf numFmtId="0" fontId="1" fillId="2" borderId="0" xfId="0" applyFont="1" applyFill="1" applyProtection="1">
      <protection locked="0"/>
    </xf>
    <xf numFmtId="0" fontId="3" fillId="3" borderId="1" xfId="12" applyFont="1" applyFill="1" applyBorder="1" applyAlignment="1" applyProtection="1">
      <alignment horizontal="left" wrapText="1"/>
      <protection locked="0"/>
    </xf>
    <xf numFmtId="49" fontId="0" fillId="2" borderId="0" xfId="0" applyNumberFormat="1" applyFill="1" applyProtection="1">
      <protection locked="0"/>
    </xf>
    <xf numFmtId="49" fontId="0" fillId="2" borderId="0" xfId="0" applyNumberFormat="1" applyFill="1"/>
    <xf numFmtId="0" fontId="16" fillId="2" borderId="0" xfId="0" applyFont="1" applyFill="1"/>
    <xf numFmtId="0" fontId="17" fillId="2" borderId="0" xfId="0" applyFont="1" applyFill="1"/>
    <xf numFmtId="49" fontId="4" fillId="0" borderId="2" xfId="0" applyNumberFormat="1" applyFont="1" applyBorder="1" applyAlignment="1" applyProtection="1">
      <alignment vertical="center"/>
      <protection locked="0"/>
    </xf>
    <xf numFmtId="0" fontId="0" fillId="0" borderId="0" xfId="0" applyAlignment="1">
      <alignment horizontal="right"/>
    </xf>
    <xf numFmtId="164" fontId="20" fillId="0" borderId="2" xfId="0" applyNumberFormat="1" applyFont="1" applyBorder="1" applyAlignment="1" applyProtection="1">
      <alignment horizontal="right" wrapText="1"/>
      <protection locked="0"/>
    </xf>
    <xf numFmtId="164" fontId="20" fillId="0" borderId="4" xfId="0" applyNumberFormat="1" applyFont="1" applyBorder="1" applyAlignment="1" applyProtection="1">
      <alignment horizontal="right" wrapText="1"/>
      <protection locked="0"/>
    </xf>
    <xf numFmtId="0" fontId="4" fillId="2" borderId="0" xfId="0" applyFont="1" applyFill="1" applyAlignment="1" applyProtection="1">
      <alignment horizontal="left"/>
      <protection locked="0"/>
    </xf>
    <xf numFmtId="0" fontId="0" fillId="0" borderId="0" xfId="0" applyAlignment="1">
      <alignment horizontal="left"/>
    </xf>
    <xf numFmtId="0" fontId="0" fillId="0" borderId="0" xfId="0" applyAlignment="1">
      <alignment horizontal="center" vertical="center" wrapText="1"/>
    </xf>
    <xf numFmtId="0" fontId="13" fillId="0" borderId="0" xfId="0" applyFont="1" applyAlignment="1">
      <alignment horizontal="right"/>
    </xf>
    <xf numFmtId="0" fontId="22" fillId="0" borderId="0" xfId="0" applyFont="1" applyAlignment="1">
      <alignment horizontal="center"/>
    </xf>
    <xf numFmtId="0" fontId="13" fillId="0" borderId="0" xfId="0" applyFont="1" applyAlignment="1">
      <alignment horizontal="center"/>
    </xf>
    <xf numFmtId="0" fontId="0" fillId="0" borderId="0" xfId="0" applyAlignment="1">
      <alignment horizontal="left" vertical="center" wrapText="1"/>
    </xf>
    <xf numFmtId="0" fontId="13" fillId="0" borderId="7" xfId="0" applyFont="1" applyBorder="1" applyAlignment="1">
      <alignment horizontal="center"/>
    </xf>
    <xf numFmtId="0" fontId="13" fillId="0" borderId="8" xfId="0" applyFont="1" applyBorder="1" applyAlignment="1">
      <alignment horizontal="center"/>
    </xf>
    <xf numFmtId="0" fontId="24" fillId="0" borderId="3" xfId="0" applyFont="1" applyBorder="1" applyAlignment="1">
      <alignment horizontal="center"/>
    </xf>
    <xf numFmtId="0" fontId="24" fillId="0" borderId="2" xfId="0" applyFont="1" applyBorder="1" applyAlignment="1">
      <alignment horizontal="center"/>
    </xf>
    <xf numFmtId="0" fontId="24" fillId="0" borderId="4" xfId="0" applyFont="1" applyBorder="1" applyAlignment="1">
      <alignment horizontal="center"/>
    </xf>
    <xf numFmtId="0" fontId="13" fillId="0" borderId="3" xfId="0" applyFont="1" applyBorder="1" applyAlignment="1">
      <alignment horizontal="center"/>
    </xf>
    <xf numFmtId="0" fontId="13" fillId="0" borderId="2" xfId="0" applyFont="1" applyBorder="1" applyAlignment="1">
      <alignment horizontal="center"/>
    </xf>
    <xf numFmtId="0" fontId="13" fillId="0" borderId="2" xfId="0" applyFont="1" applyBorder="1" applyAlignment="1">
      <alignment horizontal="left"/>
    </xf>
    <xf numFmtId="164" fontId="13" fillId="0" borderId="2" xfId="0" applyNumberFormat="1" applyFont="1" applyBorder="1" applyAlignment="1">
      <alignment horizontal="right"/>
    </xf>
    <xf numFmtId="164" fontId="13" fillId="0" borderId="4" xfId="0" applyNumberFormat="1" applyFont="1" applyBorder="1" applyAlignment="1">
      <alignment horizontal="right"/>
    </xf>
    <xf numFmtId="0" fontId="15" fillId="0" borderId="3" xfId="0" applyFont="1" applyBorder="1" applyAlignment="1">
      <alignment horizontal="center"/>
    </xf>
    <xf numFmtId="0" fontId="15" fillId="0" borderId="2" xfId="0" applyFont="1" applyBorder="1" applyAlignment="1">
      <alignment horizontal="center"/>
    </xf>
    <xf numFmtId="164" fontId="15" fillId="0" borderId="2" xfId="0" applyNumberFormat="1" applyFont="1" applyBorder="1" applyAlignment="1" applyProtection="1">
      <alignment horizontal="right"/>
      <protection locked="0"/>
    </xf>
    <xf numFmtId="164" fontId="15" fillId="0" borderId="4" xfId="0" applyNumberFormat="1" applyFont="1" applyBorder="1" applyProtection="1">
      <protection locked="0"/>
    </xf>
    <xf numFmtId="0" fontId="13" fillId="0" borderId="2" xfId="0" applyFont="1" applyBorder="1"/>
    <xf numFmtId="0" fontId="0" fillId="0" borderId="9" xfId="0" applyBorder="1"/>
    <xf numFmtId="164" fontId="15" fillId="0" borderId="2" xfId="0" applyNumberFormat="1" applyFont="1" applyBorder="1" applyProtection="1">
      <protection locked="0"/>
    </xf>
    <xf numFmtId="0" fontId="15" fillId="0" borderId="10" xfId="0" applyFont="1" applyBorder="1"/>
    <xf numFmtId="0" fontId="15" fillId="0" borderId="5" xfId="0" applyFont="1" applyBorder="1" applyAlignment="1">
      <alignment horizontal="center"/>
    </xf>
    <xf numFmtId="164" fontId="15" fillId="0" borderId="5" xfId="0" applyNumberFormat="1" applyFont="1" applyBorder="1" applyProtection="1">
      <protection locked="0"/>
    </xf>
    <xf numFmtId="164" fontId="15" fillId="0" borderId="6" xfId="0" applyNumberFormat="1" applyFont="1" applyBorder="1" applyProtection="1">
      <protection locked="0"/>
    </xf>
    <xf numFmtId="164" fontId="11" fillId="0" borderId="11" xfId="0" applyNumberFormat="1" applyFont="1" applyBorder="1" applyAlignment="1">
      <alignment horizontal="right" wrapText="1"/>
    </xf>
    <xf numFmtId="164" fontId="11" fillId="0" borderId="12" xfId="0" applyNumberFormat="1" applyFont="1" applyBorder="1" applyAlignment="1">
      <alignment horizontal="right" wrapText="1"/>
    </xf>
    <xf numFmtId="0" fontId="9" fillId="0" borderId="0" xfId="0" applyFont="1" applyAlignment="1">
      <alignment horizontal="center"/>
    </xf>
    <xf numFmtId="0" fontId="9" fillId="0" borderId="0" xfId="0" applyFont="1"/>
    <xf numFmtId="0" fontId="25" fillId="2" borderId="0" xfId="0" applyFont="1" applyFill="1" applyProtection="1">
      <protection locked="0"/>
    </xf>
    <xf numFmtId="0" fontId="26" fillId="2" borderId="0" xfId="0" applyFont="1" applyFill="1" applyProtection="1">
      <protection locked="0"/>
    </xf>
    <xf numFmtId="49" fontId="4" fillId="2" borderId="0" xfId="0" applyNumberFormat="1" applyFont="1" applyFill="1"/>
    <xf numFmtId="0" fontId="25" fillId="2" borderId="0" xfId="0" applyFont="1" applyFill="1"/>
    <xf numFmtId="0" fontId="4" fillId="0" borderId="0" xfId="2" applyAlignment="1">
      <alignment horizontal="left"/>
    </xf>
    <xf numFmtId="0" fontId="4" fillId="0" borderId="0" xfId="2" applyAlignment="1">
      <alignment horizontal="center" vertical="center" wrapText="1"/>
    </xf>
    <xf numFmtId="0" fontId="4" fillId="0" borderId="0" xfId="2"/>
    <xf numFmtId="0" fontId="13" fillId="0" borderId="0" xfId="2" applyFont="1" applyAlignment="1">
      <alignment horizontal="right"/>
    </xf>
    <xf numFmtId="0" fontId="13" fillId="0" borderId="0" xfId="2" applyFont="1" applyAlignment="1">
      <alignment horizontal="center"/>
    </xf>
    <xf numFmtId="0" fontId="27" fillId="0" borderId="0" xfId="2" applyFont="1" applyAlignment="1">
      <alignment horizontal="left"/>
    </xf>
    <xf numFmtId="0" fontId="8" fillId="0" borderId="0" xfId="2" applyFont="1" applyAlignment="1">
      <alignment horizontal="left"/>
    </xf>
    <xf numFmtId="0" fontId="13" fillId="0" borderId="0" xfId="2" applyFont="1" applyAlignment="1">
      <alignment horizontal="left"/>
    </xf>
    <xf numFmtId="0" fontId="4" fillId="0" borderId="0" xfId="2" applyAlignment="1">
      <alignment horizontal="left" vertical="center" wrapText="1"/>
    </xf>
    <xf numFmtId="0" fontId="15" fillId="0" borderId="0" xfId="2" applyFont="1" applyAlignment="1">
      <alignment horizontal="right"/>
    </xf>
    <xf numFmtId="0" fontId="12" fillId="0" borderId="2" xfId="2" applyFont="1" applyBorder="1" applyAlignment="1">
      <alignment vertical="center" wrapText="1"/>
    </xf>
    <xf numFmtId="49" fontId="12" fillId="0" borderId="2" xfId="2" applyNumberFormat="1" applyFont="1" applyBorder="1" applyAlignment="1">
      <alignment vertical="center" wrapText="1"/>
    </xf>
    <xf numFmtId="0" fontId="12" fillId="0" borderId="2" xfId="2" applyFont="1" applyBorder="1" applyAlignment="1">
      <alignment horizontal="center" vertical="center"/>
    </xf>
    <xf numFmtId="49" fontId="4" fillId="0" borderId="2" xfId="2" applyNumberFormat="1" applyBorder="1" applyAlignment="1">
      <alignment horizontal="right" vertical="center" wrapText="1"/>
    </xf>
    <xf numFmtId="0" fontId="4" fillId="0" borderId="2" xfId="2" applyBorder="1" applyAlignment="1">
      <alignment vertical="center" wrapText="1"/>
    </xf>
    <xf numFmtId="3" fontId="4" fillId="0" borderId="2" xfId="2" applyNumberFormat="1" applyBorder="1"/>
    <xf numFmtId="3" fontId="4" fillId="0" borderId="2" xfId="2" applyNumberFormat="1" applyBorder="1" applyProtection="1">
      <protection locked="0"/>
    </xf>
    <xf numFmtId="3" fontId="4" fillId="0" borderId="2" xfId="2" applyNumberFormat="1" applyBorder="1" applyAlignment="1" applyProtection="1">
      <alignment wrapText="1"/>
      <protection locked="0"/>
    </xf>
    <xf numFmtId="0" fontId="4" fillId="0" borderId="2" xfId="2" applyBorder="1"/>
    <xf numFmtId="49" fontId="4" fillId="0" borderId="0" xfId="2" applyNumberFormat="1" applyAlignment="1">
      <alignment horizontal="right" vertical="center" wrapText="1"/>
    </xf>
    <xf numFmtId="3" fontId="4" fillId="0" borderId="0" xfId="2" applyNumberFormat="1" applyAlignment="1">
      <alignment wrapText="1"/>
    </xf>
    <xf numFmtId="3" fontId="4" fillId="0" borderId="0" xfId="2" applyNumberFormat="1"/>
    <xf numFmtId="0" fontId="12" fillId="0" borderId="2" xfId="2" applyFont="1" applyBorder="1" applyAlignment="1">
      <alignment horizontal="center" vertical="center" wrapText="1"/>
    </xf>
    <xf numFmtId="0" fontId="7" fillId="0" borderId="0" xfId="14" applyFont="1" applyAlignment="1">
      <alignment horizontal="right" vertical="center"/>
    </xf>
    <xf numFmtId="0" fontId="8" fillId="0" borderId="0" xfId="0" applyFont="1"/>
    <xf numFmtId="0" fontId="11" fillId="0" borderId="3" xfId="0" applyFont="1" applyBorder="1" applyAlignment="1">
      <alignment horizontal="center" vertical="center" wrapText="1"/>
    </xf>
    <xf numFmtId="0" fontId="0" fillId="0" borderId="0" xfId="0" applyAlignment="1">
      <alignment vertical="center"/>
    </xf>
    <xf numFmtId="49" fontId="6" fillId="0" borderId="0" xfId="14" applyNumberFormat="1" applyAlignment="1">
      <alignment vertical="center"/>
    </xf>
    <xf numFmtId="0" fontId="10" fillId="0" borderId="0" xfId="14" applyFont="1" applyAlignment="1">
      <alignment vertical="center"/>
    </xf>
    <xf numFmtId="0" fontId="8" fillId="0" borderId="0" xfId="0" applyFont="1" applyAlignment="1">
      <alignment horizontal="left"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0" xfId="0" applyFont="1" applyAlignment="1">
      <alignment vertical="center"/>
    </xf>
    <xf numFmtId="0" fontId="11" fillId="0" borderId="5" xfId="0" applyFont="1" applyBorder="1" applyAlignment="1">
      <alignment horizontal="center" vertical="center" wrapText="1"/>
    </xf>
    <xf numFmtId="0" fontId="9" fillId="0" borderId="0" xfId="0" applyFont="1" applyAlignment="1">
      <alignment vertical="center"/>
    </xf>
    <xf numFmtId="0" fontId="6" fillId="0" borderId="0" xfId="14" applyAlignment="1">
      <alignment vertical="center"/>
    </xf>
    <xf numFmtId="0" fontId="12" fillId="0" borderId="0" xfId="14" applyFont="1" applyAlignment="1">
      <alignment horizontal="right" vertical="center"/>
    </xf>
    <xf numFmtId="0" fontId="7" fillId="0" borderId="0" xfId="14" applyFont="1" applyAlignment="1">
      <alignment vertical="center"/>
    </xf>
    <xf numFmtId="0" fontId="11" fillId="0" borderId="2" xfId="0" applyFont="1" applyBorder="1" applyAlignment="1">
      <alignment vertical="center" wrapText="1"/>
    </xf>
    <xf numFmtId="0" fontId="9" fillId="0" borderId="2" xfId="0" applyFont="1" applyBorder="1" applyAlignment="1">
      <alignment vertical="center" wrapText="1"/>
    </xf>
    <xf numFmtId="0" fontId="11" fillId="0" borderId="5" xfId="0" applyFont="1" applyBorder="1" applyAlignment="1">
      <alignment vertical="center" wrapText="1"/>
    </xf>
    <xf numFmtId="0" fontId="9"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left" vertical="center"/>
    </xf>
    <xf numFmtId="0" fontId="13" fillId="6" borderId="0" xfId="2" applyFont="1" applyFill="1" applyAlignment="1">
      <alignment horizontal="right"/>
    </xf>
    <xf numFmtId="49" fontId="12" fillId="0" borderId="2" xfId="2" applyNumberFormat="1" applyFont="1" applyBorder="1" applyAlignment="1">
      <alignment horizontal="center" vertical="center" wrapText="1"/>
    </xf>
    <xf numFmtId="49" fontId="4" fillId="0" borderId="2" xfId="2" applyNumberFormat="1" applyBorder="1" applyAlignment="1">
      <alignment horizontal="center" vertical="center" wrapText="1"/>
    </xf>
    <xf numFmtId="0" fontId="22" fillId="0" borderId="0" xfId="2" applyFont="1" applyAlignment="1">
      <alignment wrapText="1"/>
    </xf>
    <xf numFmtId="0" fontId="15" fillId="0" borderId="0" xfId="7"/>
    <xf numFmtId="0" fontId="15" fillId="0" borderId="0" xfId="7" applyAlignment="1">
      <alignment horizontal="center"/>
    </xf>
    <xf numFmtId="0" fontId="4" fillId="0" borderId="0" xfId="7" applyFont="1"/>
    <xf numFmtId="0" fontId="4" fillId="0" borderId="0" xfId="7" applyFont="1" applyAlignment="1">
      <alignment horizontal="center"/>
    </xf>
    <xf numFmtId="164" fontId="11" fillId="0" borderId="9" xfId="7" applyNumberFormat="1" applyFont="1" applyBorder="1" applyAlignment="1">
      <alignment horizontal="right" wrapText="1"/>
    </xf>
    <xf numFmtId="164" fontId="11" fillId="0" borderId="6" xfId="7" applyNumberFormat="1" applyFont="1" applyBorder="1" applyAlignment="1">
      <alignment horizontal="right" wrapText="1"/>
    </xf>
    <xf numFmtId="0" fontId="11" fillId="0" borderId="5" xfId="7" applyFont="1" applyBorder="1" applyAlignment="1">
      <alignment wrapText="1"/>
    </xf>
    <xf numFmtId="0" fontId="9" fillId="0" borderId="5" xfId="7" applyFont="1" applyBorder="1" applyAlignment="1">
      <alignment horizontal="center" wrapText="1"/>
    </xf>
    <xf numFmtId="0" fontId="11" fillId="0" borderId="10" xfId="7" applyFont="1" applyBorder="1" applyAlignment="1">
      <alignment horizontal="center" wrapText="1"/>
    </xf>
    <xf numFmtId="164" fontId="9" fillId="0" borderId="9" xfId="7" applyNumberFormat="1" applyFont="1" applyBorder="1" applyAlignment="1">
      <alignment horizontal="right" wrapText="1"/>
    </xf>
    <xf numFmtId="164" fontId="9" fillId="0" borderId="4" xfId="7" applyNumberFormat="1" applyFont="1" applyBorder="1" applyAlignment="1" applyProtection="1">
      <alignment horizontal="right" wrapText="1"/>
      <protection locked="0"/>
    </xf>
    <xf numFmtId="0" fontId="9" fillId="0" borderId="2" xfId="7" applyFont="1" applyBorder="1" applyAlignment="1">
      <alignment wrapText="1"/>
    </xf>
    <xf numFmtId="0" fontId="9" fillId="0" borderId="2" xfId="7" applyFont="1" applyBorder="1" applyAlignment="1">
      <alignment horizontal="center" wrapText="1"/>
    </xf>
    <xf numFmtId="0" fontId="9" fillId="0" borderId="3" xfId="7" applyFont="1" applyBorder="1" applyAlignment="1">
      <alignment horizontal="center" wrapText="1"/>
    </xf>
    <xf numFmtId="164" fontId="11" fillId="0" borderId="4" xfId="7" applyNumberFormat="1" applyFont="1" applyBorder="1" applyAlignment="1">
      <alignment horizontal="right" wrapText="1"/>
    </xf>
    <xf numFmtId="0" fontId="11" fillId="0" borderId="2" xfId="7" applyFont="1" applyBorder="1" applyAlignment="1">
      <alignment wrapText="1"/>
    </xf>
    <xf numFmtId="0" fontId="11" fillId="0" borderId="2" xfId="7" applyFont="1" applyBorder="1" applyAlignment="1">
      <alignment horizontal="center" wrapText="1"/>
    </xf>
    <xf numFmtId="0" fontId="11" fillId="0" borderId="3" xfId="7" applyFont="1" applyBorder="1" applyAlignment="1">
      <alignment horizontal="center" wrapText="1"/>
    </xf>
    <xf numFmtId="0" fontId="11" fillId="0" borderId="9" xfId="7" applyFont="1" applyBorder="1" applyAlignment="1">
      <alignment horizontal="center" wrapText="1"/>
    </xf>
    <xf numFmtId="0" fontId="11" fillId="0" borderId="4" xfId="7" applyFont="1" applyBorder="1" applyAlignment="1">
      <alignment horizontal="center" wrapText="1"/>
    </xf>
    <xf numFmtId="0" fontId="13" fillId="0" borderId="0" xfId="7" applyFont="1" applyAlignment="1">
      <alignment horizontal="left"/>
    </xf>
    <xf numFmtId="164" fontId="11" fillId="0" borderId="13" xfId="7" applyNumberFormat="1" applyFont="1" applyBorder="1" applyAlignment="1">
      <alignment horizontal="right" wrapText="1"/>
    </xf>
    <xf numFmtId="164" fontId="9" fillId="0" borderId="14" xfId="7" applyNumberFormat="1" applyFont="1" applyBorder="1" applyAlignment="1" applyProtection="1">
      <alignment horizontal="right" wrapText="1"/>
      <protection locked="0"/>
    </xf>
    <xf numFmtId="164" fontId="11" fillId="0" borderId="14" xfId="7" applyNumberFormat="1" applyFont="1" applyBorder="1" applyAlignment="1">
      <alignment horizontal="right" wrapText="1"/>
    </xf>
    <xf numFmtId="49" fontId="11" fillId="0" borderId="3" xfId="7" applyNumberFormat="1" applyFont="1" applyBorder="1" applyAlignment="1">
      <alignment horizontal="center" vertical="center"/>
    </xf>
    <xf numFmtId="0" fontId="11" fillId="0" borderId="14" xfId="7" applyFont="1" applyBorder="1" applyAlignment="1">
      <alignment horizontal="center" wrapText="1"/>
    </xf>
    <xf numFmtId="0" fontId="15" fillId="0" borderId="0" xfId="7" applyAlignment="1">
      <alignment horizontal="right"/>
    </xf>
    <xf numFmtId="0" fontId="8" fillId="0" borderId="0" xfId="7" applyFont="1" applyAlignment="1">
      <alignment horizontal="left"/>
    </xf>
    <xf numFmtId="0" fontId="7" fillId="0" borderId="0" xfId="6" applyFont="1" applyAlignment="1">
      <alignment horizontal="left"/>
    </xf>
    <xf numFmtId="0" fontId="10" fillId="0" borderId="0" xfId="16" applyFont="1"/>
    <xf numFmtId="0" fontId="4" fillId="0" borderId="0" xfId="16"/>
    <xf numFmtId="0" fontId="7" fillId="0" borderId="0" xfId="16" applyFont="1"/>
    <xf numFmtId="49" fontId="4" fillId="0" borderId="0" xfId="16" applyNumberFormat="1"/>
    <xf numFmtId="0" fontId="7" fillId="0" borderId="0" xfId="16" applyFont="1" applyAlignment="1">
      <alignment vertical="top"/>
    </xf>
    <xf numFmtId="49" fontId="4" fillId="0" borderId="0" xfId="16" applyNumberFormat="1" applyAlignment="1">
      <alignment horizontal="center" vertical="center"/>
    </xf>
    <xf numFmtId="0" fontId="7" fillId="0" borderId="0" xfId="16" applyFont="1" applyAlignment="1">
      <alignment horizontal="left" vertical="center"/>
    </xf>
    <xf numFmtId="0" fontId="12" fillId="0" borderId="0" xfId="16" applyFont="1" applyAlignment="1">
      <alignment horizontal="right"/>
    </xf>
    <xf numFmtId="0" fontId="7" fillId="0" borderId="0" xfId="16" applyFont="1" applyAlignment="1">
      <alignment horizontal="left"/>
    </xf>
    <xf numFmtId="0" fontId="13" fillId="0" borderId="0" xfId="7" applyFont="1" applyAlignment="1">
      <alignment horizontal="right"/>
    </xf>
    <xf numFmtId="0" fontId="15" fillId="0" borderId="0" xfId="7" applyAlignment="1">
      <alignment horizontal="left"/>
    </xf>
    <xf numFmtId="49" fontId="0" fillId="0" borderId="0" xfId="0" applyNumberFormat="1"/>
    <xf numFmtId="3" fontId="0" fillId="0" borderId="0" xfId="0" applyNumberFormat="1"/>
    <xf numFmtId="0" fontId="13" fillId="7" borderId="2" xfId="0" applyFont="1" applyFill="1" applyBorder="1"/>
    <xf numFmtId="49" fontId="13" fillId="8" borderId="2" xfId="0" applyNumberFormat="1" applyFont="1" applyFill="1" applyBorder="1" applyAlignment="1">
      <alignment horizontal="center" vertical="center" wrapText="1"/>
    </xf>
    <xf numFmtId="3" fontId="13" fillId="6" borderId="11" xfId="3" applyNumberFormat="1" applyFont="1" applyFill="1" applyBorder="1" applyAlignment="1">
      <alignment horizontal="center" vertical="center"/>
    </xf>
    <xf numFmtId="3" fontId="28" fillId="0" borderId="15" xfId="0" applyNumberFormat="1" applyFont="1" applyBorder="1"/>
    <xf numFmtId="3" fontId="28" fillId="0" borderId="0" xfId="0" applyNumberFormat="1" applyFont="1"/>
    <xf numFmtId="3" fontId="0" fillId="0" borderId="16" xfId="0" applyNumberFormat="1" applyBorder="1"/>
    <xf numFmtId="3" fontId="0" fillId="0" borderId="17" xfId="0" applyNumberFormat="1" applyBorder="1"/>
    <xf numFmtId="0" fontId="1" fillId="0" borderId="0" xfId="0" applyFont="1"/>
    <xf numFmtId="0" fontId="1" fillId="9" borderId="14" xfId="0" applyFont="1" applyFill="1" applyBorder="1" applyAlignment="1">
      <alignment horizontal="right"/>
    </xf>
    <xf numFmtId="3" fontId="0" fillId="9" borderId="16" xfId="0" applyNumberFormat="1" applyFill="1" applyBorder="1"/>
    <xf numFmtId="3" fontId="0" fillId="7" borderId="2" xfId="0" applyNumberFormat="1" applyFill="1" applyBorder="1"/>
    <xf numFmtId="3" fontId="0" fillId="10" borderId="14" xfId="0" applyNumberFormat="1" applyFill="1" applyBorder="1" applyProtection="1">
      <protection locked="0"/>
    </xf>
    <xf numFmtId="0" fontId="0" fillId="0" borderId="2" xfId="0" applyBorder="1" applyAlignment="1">
      <alignment horizontal="center" vertical="center" wrapText="1"/>
    </xf>
    <xf numFmtId="165" fontId="0" fillId="10" borderId="14" xfId="0" applyNumberFormat="1" applyFill="1" applyBorder="1" applyProtection="1">
      <protection locked="0"/>
    </xf>
    <xf numFmtId="165" fontId="1" fillId="11" borderId="2" xfId="0" applyNumberFormat="1" applyFont="1" applyFill="1" applyBorder="1"/>
    <xf numFmtId="3" fontId="13" fillId="6" borderId="2" xfId="3" applyNumberFormat="1" applyFont="1" applyFill="1" applyBorder="1" applyAlignment="1">
      <alignment horizontal="center" vertical="center"/>
    </xf>
    <xf numFmtId="3" fontId="13" fillId="12" borderId="2" xfId="0" applyNumberFormat="1" applyFont="1" applyFill="1" applyBorder="1"/>
    <xf numFmtId="3" fontId="0" fillId="0" borderId="0" xfId="0" applyNumberFormat="1" applyAlignment="1">
      <alignment horizontal="center"/>
    </xf>
    <xf numFmtId="49" fontId="1" fillId="0" borderId="2" xfId="0" applyNumberFormat="1" applyFont="1" applyBorder="1"/>
    <xf numFmtId="3" fontId="13" fillId="12" borderId="18" xfId="0" applyNumberFormat="1" applyFont="1" applyFill="1" applyBorder="1"/>
    <xf numFmtId="0" fontId="29" fillId="0" borderId="0" xfId="0" applyFont="1" applyProtection="1">
      <protection locked="0"/>
    </xf>
    <xf numFmtId="3" fontId="0" fillId="10" borderId="2" xfId="0" applyNumberFormat="1" applyFill="1" applyBorder="1"/>
    <xf numFmtId="49" fontId="1" fillId="7" borderId="14" xfId="0" applyNumberFormat="1" applyFont="1" applyFill="1" applyBorder="1" applyAlignment="1">
      <alignment horizontal="right"/>
    </xf>
    <xf numFmtId="0" fontId="13" fillId="7" borderId="2" xfId="0" applyFont="1" applyFill="1" applyBorder="1" applyAlignment="1">
      <alignment horizontal="left"/>
    </xf>
    <xf numFmtId="3" fontId="0" fillId="10" borderId="14" xfId="0" applyNumberFormat="1" applyFill="1" applyBorder="1"/>
    <xf numFmtId="0" fontId="11" fillId="0" borderId="14" xfId="0" applyFont="1" applyBorder="1" applyAlignment="1">
      <alignment horizontal="center" wrapText="1"/>
    </xf>
    <xf numFmtId="164" fontId="11" fillId="0" borderId="14" xfId="0" applyNumberFormat="1" applyFont="1" applyBorder="1" applyAlignment="1">
      <alignment horizontal="right" wrapText="1"/>
    </xf>
    <xf numFmtId="164" fontId="9" fillId="0" borderId="14" xfId="0" applyNumberFormat="1" applyFont="1" applyBorder="1" applyAlignment="1" applyProtection="1">
      <alignment horizontal="right" wrapText="1"/>
      <protection locked="0"/>
    </xf>
    <xf numFmtId="164" fontId="11" fillId="0" borderId="13" xfId="0" applyNumberFormat="1" applyFont="1" applyBorder="1" applyAlignment="1">
      <alignment horizontal="right" wrapText="1"/>
    </xf>
    <xf numFmtId="164" fontId="11" fillId="13" borderId="14" xfId="0" applyNumberFormat="1" applyFont="1" applyFill="1" applyBorder="1" applyAlignment="1">
      <alignment horizontal="right" wrapText="1"/>
    </xf>
    <xf numFmtId="164" fontId="9" fillId="13" borderId="14" xfId="0" applyNumberFormat="1" applyFont="1" applyFill="1" applyBorder="1" applyAlignment="1">
      <alignment horizontal="right" wrapText="1"/>
    </xf>
    <xf numFmtId="0" fontId="30" fillId="0" borderId="0" xfId="0" applyFont="1" applyProtection="1">
      <protection locked="0"/>
    </xf>
    <xf numFmtId="0" fontId="73" fillId="5" borderId="0" xfId="1" applyAlignment="1">
      <alignment horizontal="center" vertical="center"/>
    </xf>
    <xf numFmtId="49" fontId="1" fillId="0" borderId="0" xfId="0" applyNumberFormat="1" applyFont="1"/>
    <xf numFmtId="0" fontId="13" fillId="0" borderId="0" xfId="0" applyFont="1"/>
    <xf numFmtId="49" fontId="1" fillId="0" borderId="0" xfId="0" applyNumberFormat="1" applyFont="1" applyAlignment="1">
      <alignment horizontal="right"/>
    </xf>
    <xf numFmtId="3" fontId="0" fillId="0" borderId="19" xfId="0" applyNumberFormat="1" applyBorder="1"/>
    <xf numFmtId="0" fontId="1" fillId="9" borderId="18" xfId="0" applyFont="1" applyFill="1" applyBorder="1" applyAlignment="1">
      <alignment horizontal="right"/>
    </xf>
    <xf numFmtId="0" fontId="1" fillId="0" borderId="0" xfId="0" applyFont="1" applyAlignment="1">
      <alignment horizontal="right"/>
    </xf>
    <xf numFmtId="164" fontId="9" fillId="0" borderId="11" xfId="0" applyNumberFormat="1" applyFont="1" applyBorder="1" applyAlignment="1">
      <alignment horizontal="right" wrapText="1"/>
    </xf>
    <xf numFmtId="164" fontId="9" fillId="0" borderId="12" xfId="0" applyNumberFormat="1" applyFont="1" applyBorder="1" applyAlignment="1">
      <alignment horizontal="right" wrapText="1"/>
    </xf>
    <xf numFmtId="0" fontId="31" fillId="0" borderId="0" xfId="15" applyFont="1" applyAlignment="1">
      <alignment horizontal="center" vertical="center"/>
    </xf>
    <xf numFmtId="49" fontId="4" fillId="0" borderId="0" xfId="15" applyNumberFormat="1" applyAlignment="1">
      <alignment horizontal="center" vertical="center"/>
    </xf>
    <xf numFmtId="0" fontId="4" fillId="0" borderId="0" xfId="15" applyAlignment="1">
      <alignment vertical="center"/>
    </xf>
    <xf numFmtId="0" fontId="4" fillId="0" borderId="0" xfId="15"/>
    <xf numFmtId="0" fontId="4" fillId="0" borderId="0" xfId="15" applyAlignment="1">
      <alignment horizontal="center" vertical="center"/>
    </xf>
    <xf numFmtId="0" fontId="11" fillId="0" borderId="0" xfId="15" applyFont="1" applyAlignment="1">
      <alignment horizontal="right" vertical="center"/>
    </xf>
    <xf numFmtId="0" fontId="32" fillId="0" borderId="0" xfId="15" applyFont="1" applyAlignment="1">
      <alignment horizontal="left"/>
    </xf>
    <xf numFmtId="49" fontId="33" fillId="0" borderId="0" xfId="15" applyNumberFormat="1" applyFont="1" applyAlignment="1">
      <alignment horizontal="center" vertical="center"/>
    </xf>
    <xf numFmtId="0" fontId="33" fillId="0" borderId="0" xfId="15" applyFont="1" applyAlignment="1">
      <alignment vertical="center"/>
    </xf>
    <xf numFmtId="0" fontId="35" fillId="0" borderId="0" xfId="15" applyFont="1" applyAlignment="1">
      <alignment horizontal="left" vertical="center"/>
    </xf>
    <xf numFmtId="0" fontId="36" fillId="0" borderId="0" xfId="15" applyFont="1" applyAlignment="1">
      <alignment horizontal="left" vertical="center"/>
    </xf>
    <xf numFmtId="0" fontId="32" fillId="0" borderId="0" xfId="15" applyFont="1" applyAlignment="1">
      <alignment horizontal="left" vertical="center"/>
    </xf>
    <xf numFmtId="0" fontId="34" fillId="0" borderId="0" xfId="15" applyFont="1" applyAlignment="1">
      <alignment horizontal="left" vertical="center"/>
    </xf>
    <xf numFmtId="0" fontId="37" fillId="0" borderId="0" xfId="15" applyFont="1" applyAlignment="1">
      <alignment vertical="center"/>
    </xf>
    <xf numFmtId="0" fontId="7" fillId="0" borderId="0" xfId="15" applyFont="1" applyAlignment="1">
      <alignment horizontal="center" vertical="center"/>
    </xf>
    <xf numFmtId="0" fontId="38" fillId="0" borderId="0" xfId="15" applyFont="1"/>
    <xf numFmtId="0" fontId="35" fillId="0" borderId="0" xfId="15" applyFont="1"/>
    <xf numFmtId="0" fontId="40" fillId="0" borderId="0" xfId="15" applyFont="1" applyAlignment="1">
      <alignment horizontal="right" vertical="center"/>
    </xf>
    <xf numFmtId="0" fontId="8" fillId="0" borderId="2" xfId="15" applyFont="1" applyBorder="1" applyAlignment="1">
      <alignment horizontal="center" vertical="center" wrapText="1"/>
    </xf>
    <xf numFmtId="49" fontId="8" fillId="0" borderId="2" xfId="15" applyNumberFormat="1" applyFont="1" applyBorder="1" applyAlignment="1">
      <alignment horizontal="center" vertical="center" wrapText="1"/>
    </xf>
    <xf numFmtId="0" fontId="8" fillId="0" borderId="11" xfId="15" applyFont="1" applyBorder="1" applyAlignment="1">
      <alignment horizontal="center" vertical="center" wrapText="1"/>
    </xf>
    <xf numFmtId="0" fontId="8" fillId="0" borderId="20" xfId="15" applyFont="1" applyBorder="1" applyAlignment="1">
      <alignment horizontal="center" vertical="center" wrapText="1"/>
    </xf>
    <xf numFmtId="0" fontId="41" fillId="0" borderId="2" xfId="15" applyFont="1" applyBorder="1" applyAlignment="1">
      <alignment horizontal="left" vertical="center" wrapText="1"/>
    </xf>
    <xf numFmtId="164" fontId="8" fillId="0" borderId="2" xfId="15" applyNumberFormat="1" applyFont="1" applyBorder="1" applyAlignment="1">
      <alignment horizontal="left" vertical="center" wrapText="1"/>
    </xf>
    <xf numFmtId="164" fontId="42" fillId="0" borderId="2" xfId="15" applyNumberFormat="1" applyFont="1" applyBorder="1" applyAlignment="1">
      <alignment horizontal="left" vertical="center" wrapText="1"/>
    </xf>
    <xf numFmtId="0" fontId="43" fillId="0" borderId="2" xfId="15" applyFont="1" applyBorder="1" applyAlignment="1">
      <alignment horizontal="left" vertical="center" wrapText="1"/>
    </xf>
    <xf numFmtId="164" fontId="43" fillId="0" borderId="2" xfId="15" applyNumberFormat="1" applyFont="1" applyBorder="1" applyAlignment="1">
      <alignment horizontal="right" vertical="center" wrapText="1"/>
    </xf>
    <xf numFmtId="0" fontId="12" fillId="0" borderId="0" xfId="15" applyFont="1"/>
    <xf numFmtId="0" fontId="42" fillId="0" borderId="2" xfId="15" applyFont="1" applyBorder="1" applyAlignment="1">
      <alignment horizontal="center" vertical="center" wrapText="1"/>
    </xf>
    <xf numFmtId="49" fontId="42" fillId="0" borderId="2" xfId="15" applyNumberFormat="1" applyFont="1" applyBorder="1" applyAlignment="1">
      <alignment horizontal="center" vertical="center" wrapText="1"/>
    </xf>
    <xf numFmtId="0" fontId="44" fillId="0" borderId="2" xfId="15" applyFont="1" applyBorder="1" applyAlignment="1">
      <alignment horizontal="left" vertical="center" wrapText="1"/>
    </xf>
    <xf numFmtId="164" fontId="44" fillId="0" borderId="2" xfId="15" applyNumberFormat="1" applyFont="1" applyBorder="1" applyAlignment="1" applyProtection="1">
      <alignment horizontal="right" vertical="center" wrapText="1"/>
      <protection locked="0"/>
    </xf>
    <xf numFmtId="164" fontId="44" fillId="0" borderId="2" xfId="15" applyNumberFormat="1" applyFont="1" applyBorder="1" applyAlignment="1">
      <alignment horizontal="right" vertical="center" wrapText="1"/>
    </xf>
    <xf numFmtId="3" fontId="8" fillId="0" borderId="0" xfId="15" applyNumberFormat="1" applyFont="1" applyAlignment="1">
      <alignment horizontal="right" vertical="top" wrapText="1"/>
    </xf>
    <xf numFmtId="49" fontId="4" fillId="0" borderId="0" xfId="15" applyNumberFormat="1"/>
    <xf numFmtId="0" fontId="45" fillId="0" borderId="2" xfId="15" applyFont="1" applyBorder="1" applyAlignment="1">
      <alignment horizontal="left" vertical="center" wrapText="1"/>
    </xf>
    <xf numFmtId="0" fontId="46" fillId="0" borderId="2" xfId="15" applyFont="1" applyBorder="1" applyAlignment="1">
      <alignment horizontal="left" vertical="center" wrapText="1"/>
    </xf>
    <xf numFmtId="0" fontId="43" fillId="0" borderId="2" xfId="15" applyFont="1" applyBorder="1" applyAlignment="1">
      <alignment horizontal="center" vertical="center" wrapText="1"/>
    </xf>
    <xf numFmtId="49" fontId="43" fillId="0" borderId="2" xfId="15" applyNumberFormat="1" applyFont="1" applyBorder="1" applyAlignment="1">
      <alignment horizontal="center" vertical="center" wrapText="1"/>
    </xf>
    <xf numFmtId="0" fontId="8" fillId="0" borderId="2" xfId="15" applyFont="1" applyBorder="1" applyAlignment="1">
      <alignment horizontal="left" vertical="center" wrapText="1"/>
    </xf>
    <xf numFmtId="0" fontId="4" fillId="0" borderId="0" xfId="15" applyAlignment="1">
      <alignment wrapText="1"/>
    </xf>
    <xf numFmtId="0" fontId="42" fillId="0" borderId="2" xfId="15" applyFont="1" applyBorder="1" applyAlignment="1">
      <alignment horizontal="left" vertical="center" wrapText="1"/>
    </xf>
    <xf numFmtId="3" fontId="43" fillId="0" borderId="2" xfId="15" applyNumberFormat="1" applyFont="1" applyBorder="1" applyAlignment="1">
      <alignment horizontal="right" vertical="center" wrapText="1"/>
    </xf>
    <xf numFmtId="3" fontId="44" fillId="0" borderId="2" xfId="15" applyNumberFormat="1" applyFont="1" applyBorder="1" applyAlignment="1" applyProtection="1">
      <alignment horizontal="right" vertical="center" wrapText="1"/>
      <protection locked="0"/>
    </xf>
    <xf numFmtId="0" fontId="39" fillId="0" borderId="2" xfId="15" applyFont="1" applyBorder="1" applyAlignment="1">
      <alignment horizontal="center" vertical="center" wrapText="1"/>
    </xf>
    <xf numFmtId="49" fontId="39" fillId="0" borderId="2" xfId="15" applyNumberFormat="1" applyFont="1" applyBorder="1" applyAlignment="1">
      <alignment horizontal="center" vertical="center" wrapText="1"/>
    </xf>
    <xf numFmtId="0" fontId="48" fillId="0" borderId="2" xfId="15" applyFont="1" applyBorder="1" applyAlignment="1">
      <alignment horizontal="center" vertical="center" wrapText="1"/>
    </xf>
    <xf numFmtId="49" fontId="48" fillId="0" borderId="2" xfId="15" applyNumberFormat="1" applyFont="1" applyBorder="1" applyAlignment="1">
      <alignment horizontal="center" vertical="center" wrapText="1"/>
    </xf>
    <xf numFmtId="164" fontId="44" fillId="0" borderId="2" xfId="15" applyNumberFormat="1" applyFont="1" applyBorder="1" applyAlignment="1" applyProtection="1">
      <alignment vertical="center"/>
      <protection locked="0"/>
    </xf>
    <xf numFmtId="164" fontId="43" fillId="0" borderId="2" xfId="15" applyNumberFormat="1" applyFont="1" applyBorder="1" applyAlignment="1" applyProtection="1">
      <alignment vertical="center"/>
      <protection locked="0"/>
    </xf>
    <xf numFmtId="0" fontId="39" fillId="0" borderId="2" xfId="15" applyFont="1" applyBorder="1" applyAlignment="1">
      <alignment horizontal="left" vertical="center" wrapText="1"/>
    </xf>
    <xf numFmtId="0" fontId="9" fillId="0" borderId="0" xfId="15" applyFont="1"/>
    <xf numFmtId="164" fontId="43" fillId="0" borderId="2" xfId="15" applyNumberFormat="1" applyFont="1" applyBorder="1" applyAlignment="1">
      <alignment vertical="center"/>
    </xf>
    <xf numFmtId="49" fontId="9" fillId="0" borderId="0" xfId="15" applyNumberFormat="1" applyFont="1" applyAlignment="1">
      <alignment horizontal="left" vertical="center"/>
    </xf>
    <xf numFmtId="0" fontId="50" fillId="0" borderId="0" xfId="15" applyFont="1" applyAlignment="1">
      <alignment horizontal="right" vertical="center"/>
    </xf>
    <xf numFmtId="0" fontId="51" fillId="0" borderId="0" xfId="15" applyFont="1" applyAlignment="1">
      <alignment horizontal="left" vertical="center"/>
    </xf>
    <xf numFmtId="0" fontId="50" fillId="0" borderId="0" xfId="15" applyFont="1" applyAlignment="1">
      <alignment horizontal="center" vertical="center"/>
    </xf>
    <xf numFmtId="49" fontId="52" fillId="0" borderId="0" xfId="15" applyNumberFormat="1" applyFont="1" applyAlignment="1">
      <alignment horizontal="center" vertical="center"/>
    </xf>
    <xf numFmtId="0" fontId="33" fillId="0" borderId="0" xfId="15" applyFont="1" applyAlignment="1">
      <alignment horizontal="right" vertical="center"/>
    </xf>
    <xf numFmtId="0" fontId="51" fillId="0" borderId="0" xfId="15" applyFont="1" applyAlignment="1">
      <alignment vertical="center"/>
    </xf>
    <xf numFmtId="49" fontId="31" fillId="0" borderId="0" xfId="15" applyNumberFormat="1" applyFont="1" applyAlignment="1">
      <alignment horizontal="center" vertical="center"/>
    </xf>
    <xf numFmtId="0" fontId="4" fillId="0" borderId="0" xfId="15" applyAlignment="1">
      <alignment horizontal="left" vertical="center"/>
    </xf>
    <xf numFmtId="0" fontId="33" fillId="0" borderId="0" xfId="15" applyFont="1"/>
    <xf numFmtId="0" fontId="7" fillId="0" borderId="0" xfId="15" applyFont="1" applyAlignment="1">
      <alignment horizontal="left" vertical="center"/>
    </xf>
    <xf numFmtId="0" fontId="7" fillId="0" borderId="0" xfId="15" applyFont="1" applyAlignment="1">
      <alignment vertical="center"/>
    </xf>
    <xf numFmtId="0" fontId="38" fillId="0" borderId="0" xfId="15" applyFont="1" applyAlignment="1">
      <alignment horizontal="center" vertical="center"/>
    </xf>
    <xf numFmtId="0" fontId="38" fillId="0" borderId="0" xfId="15" applyFont="1" applyAlignment="1">
      <alignment vertical="center"/>
    </xf>
    <xf numFmtId="164" fontId="8" fillId="0" borderId="2" xfId="15" applyNumberFormat="1" applyFont="1" applyBorder="1" applyAlignment="1">
      <alignment horizontal="right" vertical="center" wrapText="1"/>
    </xf>
    <xf numFmtId="164" fontId="42" fillId="0" borderId="2" xfId="15" applyNumberFormat="1" applyFont="1" applyBorder="1" applyAlignment="1" applyProtection="1">
      <alignment horizontal="right" vertical="center" wrapText="1"/>
      <protection locked="0"/>
    </xf>
    <xf numFmtId="0" fontId="48" fillId="0" borderId="2" xfId="15" applyFont="1" applyBorder="1" applyAlignment="1">
      <alignment horizontal="left" vertical="center" wrapText="1"/>
    </xf>
    <xf numFmtId="164" fontId="48" fillId="0" borderId="2" xfId="15" applyNumberFormat="1" applyFont="1" applyBorder="1" applyAlignment="1" applyProtection="1">
      <alignment horizontal="right" vertical="center" wrapText="1"/>
      <protection locked="0"/>
    </xf>
    <xf numFmtId="0" fontId="39" fillId="0" borderId="14" xfId="15" applyFont="1" applyBorder="1" applyAlignment="1">
      <alignment horizontal="center" vertical="center" wrapText="1"/>
    </xf>
    <xf numFmtId="0" fontId="39" fillId="0" borderId="2" xfId="9" applyFont="1" applyBorder="1" applyAlignment="1">
      <alignment horizontal="left" vertical="center" wrapText="1"/>
    </xf>
    <xf numFmtId="164" fontId="8" fillId="0" borderId="18" xfId="15" applyNumberFormat="1" applyFont="1" applyBorder="1" applyAlignment="1">
      <alignment horizontal="right" vertical="center" wrapText="1"/>
    </xf>
    <xf numFmtId="0" fontId="42" fillId="0" borderId="14" xfId="15" applyFont="1" applyBorder="1" applyAlignment="1">
      <alignment horizontal="center" vertical="center" wrapText="1"/>
    </xf>
    <xf numFmtId="0" fontId="48" fillId="0" borderId="2" xfId="9" applyFont="1" applyBorder="1" applyAlignment="1">
      <alignment horizontal="left" vertical="center" wrapText="1"/>
    </xf>
    <xf numFmtId="164" fontId="42" fillId="0" borderId="18" xfId="15" applyNumberFormat="1" applyFont="1" applyBorder="1" applyAlignment="1" applyProtection="1">
      <alignment horizontal="right" vertical="center" wrapText="1"/>
      <protection locked="0"/>
    </xf>
    <xf numFmtId="0" fontId="8" fillId="0" borderId="14" xfId="15" applyFont="1" applyBorder="1" applyAlignment="1">
      <alignment horizontal="center" vertical="center" wrapText="1"/>
    </xf>
    <xf numFmtId="0" fontId="53" fillId="0" borderId="2" xfId="15" applyFont="1" applyBorder="1" applyAlignment="1">
      <alignment horizontal="center" vertical="center" wrapText="1"/>
    </xf>
    <xf numFmtId="0" fontId="53" fillId="0" borderId="14" xfId="15" applyFont="1" applyBorder="1" applyAlignment="1">
      <alignment horizontal="center" vertical="center" wrapText="1"/>
    </xf>
    <xf numFmtId="0" fontId="8" fillId="0" borderId="20" xfId="15" applyFont="1" applyBorder="1" applyAlignment="1">
      <alignment horizontal="left" vertical="center" wrapText="1"/>
    </xf>
    <xf numFmtId="0" fontId="53" fillId="0" borderId="2" xfId="15" applyFont="1" applyBorder="1" applyAlignment="1">
      <alignment horizontal="left" vertical="center" wrapText="1"/>
    </xf>
    <xf numFmtId="0" fontId="54" fillId="0" borderId="2" xfId="15" applyFont="1" applyBorder="1" applyAlignment="1">
      <alignment horizontal="center" vertical="center" wrapText="1"/>
    </xf>
    <xf numFmtId="0" fontId="8" fillId="0" borderId="11" xfId="15" applyFont="1" applyBorder="1" applyAlignment="1">
      <alignment horizontal="left" vertical="center" wrapText="1"/>
    </xf>
    <xf numFmtId="0" fontId="54" fillId="0" borderId="2" xfId="9" applyFont="1" applyBorder="1" applyAlignment="1">
      <alignment horizontal="left" vertical="center" wrapText="1"/>
    </xf>
    <xf numFmtId="0" fontId="42" fillId="0" borderId="21" xfId="15" applyFont="1" applyBorder="1" applyAlignment="1">
      <alignment horizontal="center" vertical="center" wrapText="1"/>
    </xf>
    <xf numFmtId="0" fontId="54" fillId="0" borderId="11" xfId="9" applyFont="1" applyBorder="1" applyAlignment="1">
      <alignment horizontal="left" vertical="center" wrapText="1"/>
    </xf>
    <xf numFmtId="0" fontId="53" fillId="0" borderId="2" xfId="9" applyFont="1" applyBorder="1" applyAlignment="1">
      <alignment horizontal="center" vertical="center" wrapText="1"/>
    </xf>
    <xf numFmtId="0" fontId="53" fillId="0" borderId="2" xfId="9" applyFont="1" applyBorder="1" applyAlignment="1">
      <alignment horizontal="left" vertical="center" wrapText="1"/>
    </xf>
    <xf numFmtId="0" fontId="54" fillId="0" borderId="2" xfId="9" applyFont="1" applyBorder="1" applyAlignment="1">
      <alignment horizontal="center" vertical="center" wrapText="1"/>
    </xf>
    <xf numFmtId="0" fontId="42" fillId="0" borderId="11" xfId="15" applyFont="1" applyBorder="1" applyAlignment="1">
      <alignment horizontal="center" vertical="center" wrapText="1"/>
    </xf>
    <xf numFmtId="0" fontId="42" fillId="0" borderId="11" xfId="15" applyFont="1" applyBorder="1" applyAlignment="1">
      <alignment horizontal="left" vertical="center" wrapText="1"/>
    </xf>
    <xf numFmtId="0" fontId="54" fillId="0" borderId="14" xfId="15" applyFont="1" applyBorder="1" applyAlignment="1">
      <alignment horizontal="center" vertical="center" wrapText="1"/>
    </xf>
    <xf numFmtId="0" fontId="8" fillId="0" borderId="22" xfId="15" applyFont="1" applyBorder="1" applyAlignment="1">
      <alignment horizontal="center" vertical="center" wrapText="1"/>
    </xf>
    <xf numFmtId="0" fontId="42" fillId="0" borderId="20" xfId="15" applyFont="1" applyBorder="1" applyAlignment="1">
      <alignment horizontal="left" vertical="center" wrapText="1"/>
    </xf>
    <xf numFmtId="0" fontId="54" fillId="0" borderId="11" xfId="9" applyFont="1" applyBorder="1" applyAlignment="1">
      <alignment horizontal="center" vertical="center" wrapText="1"/>
    </xf>
    <xf numFmtId="0" fontId="11" fillId="0" borderId="23" xfId="15" applyFont="1" applyBorder="1" applyAlignment="1">
      <alignment horizontal="left" vertical="center" wrapText="1"/>
    </xf>
    <xf numFmtId="0" fontId="12" fillId="0" borderId="2" xfId="15" applyFont="1" applyBorder="1" applyAlignment="1">
      <alignment horizontal="center" vertical="center"/>
    </xf>
    <xf numFmtId="0" fontId="53" fillId="0" borderId="11" xfId="9" applyFont="1" applyBorder="1" applyAlignment="1">
      <alignment horizontal="left" vertical="center" wrapText="1"/>
    </xf>
    <xf numFmtId="0" fontId="52" fillId="0" borderId="0" xfId="15" applyFont="1" applyAlignment="1">
      <alignment vertical="center"/>
    </xf>
    <xf numFmtId="0" fontId="31" fillId="0" borderId="0" xfId="15" applyFont="1" applyAlignment="1">
      <alignment vertical="center"/>
    </xf>
    <xf numFmtId="0" fontId="34" fillId="0" borderId="0" xfId="15" applyFont="1" applyAlignment="1">
      <alignment vertical="center"/>
    </xf>
    <xf numFmtId="0" fontId="34" fillId="0" borderId="0" xfId="15" applyFont="1" applyAlignment="1">
      <alignment horizontal="center" vertical="center"/>
    </xf>
    <xf numFmtId="0" fontId="56" fillId="0" borderId="0" xfId="15" applyFont="1" applyAlignment="1">
      <alignment vertical="center"/>
    </xf>
    <xf numFmtId="0" fontId="57" fillId="0" borderId="0" xfId="15" applyFont="1" applyAlignment="1">
      <alignment horizontal="right" vertical="center"/>
    </xf>
    <xf numFmtId="0" fontId="56" fillId="0" borderId="0" xfId="15" applyFont="1"/>
    <xf numFmtId="0" fontId="43" fillId="0" borderId="11" xfId="15" applyFont="1" applyBorder="1" applyAlignment="1">
      <alignment horizontal="center" vertical="center" wrapText="1"/>
    </xf>
    <xf numFmtId="0" fontId="43" fillId="0" borderId="20" xfId="15" applyFont="1" applyBorder="1" applyAlignment="1">
      <alignment horizontal="center" vertical="center" wrapText="1"/>
    </xf>
    <xf numFmtId="0" fontId="58" fillId="0" borderId="0" xfId="15" applyFont="1"/>
    <xf numFmtId="0" fontId="44" fillId="0" borderId="2" xfId="15" applyFont="1" applyBorder="1" applyAlignment="1">
      <alignment horizontal="center" vertical="center" wrapText="1"/>
    </xf>
    <xf numFmtId="0" fontId="59" fillId="0" borderId="2" xfId="15" applyFont="1" applyBorder="1" applyAlignment="1">
      <alignment horizontal="center" vertical="center" wrapText="1"/>
    </xf>
    <xf numFmtId="0" fontId="44" fillId="0" borderId="11" xfId="15" applyFont="1" applyBorder="1" applyAlignment="1">
      <alignment horizontal="center" vertical="center" wrapText="1"/>
    </xf>
    <xf numFmtId="0" fontId="44" fillId="0" borderId="11" xfId="15" applyFont="1" applyBorder="1" applyAlignment="1">
      <alignment horizontal="left" vertical="center" wrapText="1"/>
    </xf>
    <xf numFmtId="0" fontId="59" fillId="0" borderId="14" xfId="15" applyFont="1" applyBorder="1" applyAlignment="1">
      <alignment horizontal="center" vertical="center" wrapText="1"/>
    </xf>
    <xf numFmtId="164" fontId="43" fillId="0" borderId="18" xfId="15" applyNumberFormat="1" applyFont="1" applyBorder="1" applyAlignment="1">
      <alignment horizontal="right" vertical="center" wrapText="1"/>
    </xf>
    <xf numFmtId="164" fontId="44" fillId="0" borderId="18" xfId="15" applyNumberFormat="1" applyFont="1" applyBorder="1" applyAlignment="1" applyProtection="1">
      <alignment horizontal="right" vertical="center" wrapText="1"/>
      <protection locked="0"/>
    </xf>
    <xf numFmtId="0" fontId="43" fillId="0" borderId="20" xfId="15" applyFont="1" applyBorder="1" applyAlignment="1">
      <alignment horizontal="left" vertical="center" wrapText="1"/>
    </xf>
    <xf numFmtId="0" fontId="44" fillId="0" borderId="14" xfId="15" applyFont="1" applyBorder="1" applyAlignment="1">
      <alignment horizontal="center" vertical="center" wrapText="1"/>
    </xf>
    <xf numFmtId="164" fontId="53" fillId="0" borderId="18" xfId="15" applyNumberFormat="1" applyFont="1" applyBorder="1" applyAlignment="1">
      <alignment horizontal="right" vertical="center" wrapText="1"/>
    </xf>
    <xf numFmtId="164" fontId="54" fillId="0" borderId="18" xfId="15" applyNumberFormat="1" applyFont="1" applyBorder="1" applyAlignment="1" applyProtection="1">
      <alignment horizontal="right" vertical="center" wrapText="1"/>
      <protection locked="0"/>
    </xf>
    <xf numFmtId="164" fontId="54" fillId="0" borderId="2" xfId="15" applyNumberFormat="1" applyFont="1" applyBorder="1" applyAlignment="1" applyProtection="1">
      <alignment horizontal="right" vertical="center" wrapText="1"/>
      <protection locked="0"/>
    </xf>
    <xf numFmtId="0" fontId="60" fillId="0" borderId="2" xfId="15" applyFont="1" applyBorder="1" applyAlignment="1">
      <alignment horizontal="center" vertical="center" wrapText="1"/>
    </xf>
    <xf numFmtId="49" fontId="50" fillId="0" borderId="0" xfId="15" applyNumberFormat="1" applyFont="1" applyAlignment="1">
      <alignment horizontal="center" vertical="center"/>
    </xf>
    <xf numFmtId="0" fontId="50" fillId="0" borderId="0" xfId="15" applyFont="1" applyAlignment="1">
      <alignment vertical="center"/>
    </xf>
    <xf numFmtId="0" fontId="33" fillId="0" borderId="0" xfId="15" applyFont="1" applyAlignment="1">
      <alignment horizontal="center" vertical="center"/>
    </xf>
    <xf numFmtId="0" fontId="56" fillId="0" borderId="0" xfId="15" applyFont="1" applyAlignment="1">
      <alignment horizontal="center" vertical="center"/>
    </xf>
    <xf numFmtId="0" fontId="42" fillId="0" borderId="20"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20" xfId="15" applyFont="1" applyBorder="1" applyAlignment="1">
      <alignment horizontal="left" vertical="center" wrapText="1"/>
    </xf>
    <xf numFmtId="0" fontId="61" fillId="0" borderId="0" xfId="15" applyFont="1"/>
    <xf numFmtId="0" fontId="31" fillId="0" borderId="0" xfId="15" applyFont="1"/>
    <xf numFmtId="0" fontId="53" fillId="0" borderId="11" xfId="9" applyFont="1" applyBorder="1" applyAlignment="1">
      <alignment horizontal="center" vertical="center" wrapText="1"/>
    </xf>
    <xf numFmtId="164" fontId="53" fillId="0" borderId="2" xfId="15" applyNumberFormat="1" applyFont="1" applyBorder="1" applyAlignment="1">
      <alignment horizontal="right" vertical="center" wrapText="1"/>
    </xf>
    <xf numFmtId="0" fontId="54" fillId="0" borderId="11" xfId="15" applyFont="1" applyBorder="1" applyAlignment="1">
      <alignment horizontal="center" vertical="center" wrapText="1"/>
    </xf>
    <xf numFmtId="0" fontId="11" fillId="0" borderId="2" xfId="15" applyFont="1" applyBorder="1" applyAlignment="1">
      <alignment horizontal="center" vertical="center" wrapText="1"/>
    </xf>
    <xf numFmtId="164" fontId="8" fillId="0" borderId="2" xfId="15" applyNumberFormat="1" applyFont="1" applyBorder="1" applyAlignment="1" applyProtection="1">
      <alignment horizontal="right" vertical="center" wrapText="1"/>
      <protection locked="0"/>
    </xf>
    <xf numFmtId="0" fontId="54" fillId="0" borderId="2" xfId="15" applyFont="1" applyBorder="1" applyAlignment="1">
      <alignment horizontal="left" vertical="center" wrapText="1"/>
    </xf>
    <xf numFmtId="0" fontId="54" fillId="0" borderId="11" xfId="15" applyFont="1" applyBorder="1" applyAlignment="1">
      <alignment horizontal="left" vertical="center" wrapText="1"/>
    </xf>
    <xf numFmtId="0" fontId="57" fillId="0" borderId="0" xfId="15" applyFont="1" applyAlignment="1">
      <alignment horizontal="center" vertical="center"/>
    </xf>
    <xf numFmtId="0" fontId="57" fillId="0" borderId="0" xfId="15" applyFont="1" applyAlignment="1">
      <alignment vertical="center"/>
    </xf>
    <xf numFmtId="0" fontId="1" fillId="0" borderId="0" xfId="9" applyAlignment="1">
      <alignment horizontal="left"/>
    </xf>
    <xf numFmtId="0" fontId="1" fillId="0" borderId="0" xfId="9" applyAlignment="1">
      <alignment horizontal="center" vertical="center" wrapText="1"/>
    </xf>
    <xf numFmtId="0" fontId="1" fillId="0" borderId="0" xfId="9"/>
    <xf numFmtId="0" fontId="13" fillId="0" borderId="0" xfId="9" applyFont="1" applyAlignment="1">
      <alignment horizontal="right"/>
    </xf>
    <xf numFmtId="3" fontId="62" fillId="0" borderId="0" xfId="9" applyNumberFormat="1" applyFont="1"/>
    <xf numFmtId="0" fontId="13" fillId="0" borderId="0" xfId="9" applyFont="1" applyAlignment="1">
      <alignment horizontal="left"/>
    </xf>
    <xf numFmtId="0" fontId="1" fillId="0" borderId="0" xfId="9" applyAlignment="1">
      <alignment horizontal="left" vertical="center" wrapText="1"/>
    </xf>
    <xf numFmtId="0" fontId="1" fillId="0" borderId="0" xfId="9" applyAlignment="1">
      <alignment horizontal="right"/>
    </xf>
    <xf numFmtId="0" fontId="58" fillId="0" borderId="24" xfId="10" applyFont="1" applyBorder="1" applyAlignment="1">
      <alignment horizontal="center" vertical="center" wrapText="1"/>
    </xf>
    <xf numFmtId="0" fontId="58" fillId="0" borderId="25" xfId="10" applyFont="1" applyBorder="1" applyAlignment="1">
      <alignment horizontal="center" vertical="center" wrapText="1"/>
    </xf>
    <xf numFmtId="3" fontId="58" fillId="0" borderId="25" xfId="10" applyNumberFormat="1" applyFont="1" applyBorder="1" applyAlignment="1">
      <alignment horizontal="center" vertical="center" wrapText="1"/>
    </xf>
    <xf numFmtId="3" fontId="58" fillId="0" borderId="26" xfId="10" applyNumberFormat="1" applyFont="1" applyBorder="1" applyAlignment="1">
      <alignment horizontal="center" vertical="center" wrapText="1"/>
    </xf>
    <xf numFmtId="0" fontId="33" fillId="0" borderId="0" xfId="10" applyFont="1"/>
    <xf numFmtId="0" fontId="63" fillId="0" borderId="27" xfId="10" applyFont="1" applyBorder="1" applyAlignment="1">
      <alignment horizontal="center" vertical="center" wrapText="1"/>
    </xf>
    <xf numFmtId="0" fontId="63" fillId="0" borderId="20" xfId="10" applyFont="1" applyBorder="1" applyAlignment="1">
      <alignment horizontal="center" vertical="center" wrapText="1"/>
    </xf>
    <xf numFmtId="3" fontId="63" fillId="0" borderId="20" xfId="10" applyNumberFormat="1" applyFont="1" applyBorder="1" applyAlignment="1">
      <alignment horizontal="center" vertical="center" wrapText="1"/>
    </xf>
    <xf numFmtId="3" fontId="63" fillId="0" borderId="28" xfId="10" applyNumberFormat="1" applyFont="1" applyBorder="1" applyAlignment="1">
      <alignment horizontal="center" vertical="center" wrapText="1"/>
    </xf>
    <xf numFmtId="0" fontId="33" fillId="0" borderId="0" xfId="10" applyFont="1" applyAlignment="1">
      <alignment horizontal="center"/>
    </xf>
    <xf numFmtId="0" fontId="58" fillId="0" borderId="3" xfId="18" applyFont="1" applyBorder="1" applyAlignment="1">
      <alignment horizontal="right" vertical="center"/>
    </xf>
    <xf numFmtId="49" fontId="58" fillId="0" borderId="2" xfId="18" applyNumberFormat="1" applyFont="1" applyBorder="1" applyAlignment="1">
      <alignment horizontal="center" vertical="center"/>
    </xf>
    <xf numFmtId="3" fontId="58" fillId="0" borderId="2" xfId="18" applyNumberFormat="1" applyFont="1" applyBorder="1" applyAlignment="1">
      <alignment horizontal="left" vertical="center" wrapText="1"/>
    </xf>
    <xf numFmtId="3" fontId="58" fillId="0" borderId="2" xfId="18" applyNumberFormat="1" applyFont="1" applyBorder="1" applyAlignment="1">
      <alignment horizontal="right" vertical="center" wrapText="1"/>
    </xf>
    <xf numFmtId="3" fontId="58" fillId="0" borderId="4" xfId="18" applyNumberFormat="1" applyFont="1" applyBorder="1" applyAlignment="1">
      <alignment horizontal="right" vertical="center" wrapText="1"/>
    </xf>
    <xf numFmtId="0" fontId="58" fillId="0" borderId="0" xfId="18" applyFont="1"/>
    <xf numFmtId="0" fontId="33" fillId="0" borderId="3" xfId="18" applyFont="1" applyBorder="1" applyAlignment="1">
      <alignment horizontal="right" vertical="center"/>
    </xf>
    <xf numFmtId="49" fontId="33" fillId="0" borderId="2" xfId="18" applyNumberFormat="1" applyFont="1" applyBorder="1" applyAlignment="1">
      <alignment horizontal="center" vertical="center"/>
    </xf>
    <xf numFmtId="3" fontId="33" fillId="0" borderId="2" xfId="18" applyNumberFormat="1" applyFont="1" applyBorder="1" applyAlignment="1">
      <alignment horizontal="left" vertical="center" wrapText="1"/>
    </xf>
    <xf numFmtId="3" fontId="1" fillId="0" borderId="2" xfId="17" applyNumberFormat="1" applyBorder="1" applyAlignment="1">
      <alignment horizontal="right" vertical="center" wrapText="1"/>
    </xf>
    <xf numFmtId="3" fontId="33" fillId="0" borderId="2" xfId="18" applyNumberFormat="1" applyFont="1" applyBorder="1" applyAlignment="1" applyProtection="1">
      <alignment horizontal="right" vertical="center" wrapText="1"/>
      <protection locked="0"/>
    </xf>
    <xf numFmtId="3" fontId="33" fillId="0" borderId="4" xfId="18" applyNumberFormat="1" applyFont="1" applyBorder="1" applyAlignment="1" applyProtection="1">
      <alignment horizontal="right" vertical="center" wrapText="1"/>
      <protection locked="0"/>
    </xf>
    <xf numFmtId="0" fontId="33" fillId="0" borderId="0" xfId="18" applyFont="1"/>
    <xf numFmtId="3" fontId="33" fillId="0" borderId="4" xfId="18" applyNumberFormat="1" applyFont="1" applyBorder="1" applyAlignment="1" applyProtection="1">
      <alignment horizontal="right" vertical="center"/>
      <protection locked="0"/>
    </xf>
    <xf numFmtId="3" fontId="12" fillId="0" borderId="2" xfId="17" applyNumberFormat="1" applyFont="1" applyBorder="1" applyAlignment="1">
      <alignment horizontal="right" vertical="center" wrapText="1"/>
    </xf>
    <xf numFmtId="3" fontId="58" fillId="0" borderId="2" xfId="18" applyNumberFormat="1" applyFont="1" applyBorder="1" applyAlignment="1" applyProtection="1">
      <alignment horizontal="right" vertical="center" wrapText="1"/>
      <protection locked="0"/>
    </xf>
    <xf numFmtId="3" fontId="58" fillId="0" borderId="4" xfId="18" applyNumberFormat="1" applyFont="1" applyBorder="1" applyAlignment="1" applyProtection="1">
      <alignment horizontal="right" vertical="center"/>
      <protection locked="0"/>
    </xf>
    <xf numFmtId="3" fontId="33" fillId="0" borderId="2" xfId="18" applyNumberFormat="1" applyFont="1" applyBorder="1" applyAlignment="1">
      <alignment horizontal="left" vertical="center"/>
    </xf>
    <xf numFmtId="0" fontId="58" fillId="0" borderId="3" xfId="18" applyFont="1" applyBorder="1" applyAlignment="1">
      <alignment horizontal="center" vertical="center"/>
    </xf>
    <xf numFmtId="3" fontId="58" fillId="0" borderId="2" xfId="18" applyNumberFormat="1" applyFont="1" applyBorder="1" applyAlignment="1" applyProtection="1">
      <alignment horizontal="right" vertical="center"/>
      <protection locked="0"/>
    </xf>
    <xf numFmtId="3" fontId="58" fillId="0" borderId="2" xfId="18" applyNumberFormat="1" applyFont="1" applyBorder="1" applyAlignment="1">
      <alignment horizontal="right" vertical="center"/>
    </xf>
    <xf numFmtId="3" fontId="58" fillId="0" borderId="4" xfId="18" applyNumberFormat="1" applyFont="1" applyBorder="1" applyAlignment="1">
      <alignment horizontal="right" vertical="center"/>
    </xf>
    <xf numFmtId="3" fontId="33" fillId="0" borderId="2" xfId="18" applyNumberFormat="1" applyFont="1" applyBorder="1" applyAlignment="1" applyProtection="1">
      <alignment horizontal="right" vertical="center"/>
      <protection locked="0"/>
    </xf>
    <xf numFmtId="3" fontId="58" fillId="0" borderId="2" xfId="18" applyNumberFormat="1" applyFont="1" applyBorder="1" applyAlignment="1">
      <alignment horizontal="left" vertical="center"/>
    </xf>
    <xf numFmtId="0" fontId="58" fillId="0" borderId="10" xfId="18" applyFont="1" applyBorder="1" applyAlignment="1">
      <alignment horizontal="center" vertical="center"/>
    </xf>
    <xf numFmtId="49" fontId="58" fillId="0" borderId="5" xfId="18" applyNumberFormat="1" applyFont="1" applyBorder="1" applyAlignment="1">
      <alignment horizontal="center" vertical="center"/>
    </xf>
    <xf numFmtId="3" fontId="58" fillId="0" borderId="5" xfId="18" applyNumberFormat="1" applyFont="1" applyBorder="1" applyAlignment="1">
      <alignment horizontal="left" vertical="center" wrapText="1"/>
    </xf>
    <xf numFmtId="3" fontId="58" fillId="0" borderId="5" xfId="18" applyNumberFormat="1" applyFont="1" applyBorder="1" applyAlignment="1">
      <alignment horizontal="right" vertical="center"/>
    </xf>
    <xf numFmtId="3" fontId="58" fillId="0" borderId="6" xfId="18" applyNumberFormat="1" applyFont="1" applyBorder="1" applyAlignment="1">
      <alignment horizontal="right" vertical="center"/>
    </xf>
    <xf numFmtId="0" fontId="58" fillId="0" borderId="0" xfId="18" applyFont="1" applyAlignment="1">
      <alignment horizontal="center" vertical="center"/>
    </xf>
    <xf numFmtId="49" fontId="58" fillId="0" borderId="0" xfId="18" applyNumberFormat="1" applyFont="1" applyAlignment="1">
      <alignment horizontal="center" vertical="center"/>
    </xf>
    <xf numFmtId="3" fontId="58" fillId="0" borderId="0" xfId="18" applyNumberFormat="1" applyFont="1" applyAlignment="1">
      <alignment horizontal="left" vertical="center"/>
    </xf>
    <xf numFmtId="3" fontId="58" fillId="0" borderId="0" xfId="18" applyNumberFormat="1" applyFont="1" applyAlignment="1">
      <alignment horizontal="right" vertical="center"/>
    </xf>
    <xf numFmtId="0" fontId="33" fillId="0" borderId="0" xfId="9" applyFont="1" applyAlignment="1">
      <alignment horizontal="left" vertical="center" wrapText="1"/>
    </xf>
    <xf numFmtId="0" fontId="4" fillId="0" borderId="0" xfId="9" applyFont="1"/>
    <xf numFmtId="0" fontId="37" fillId="0" borderId="24" xfId="9" applyFont="1" applyBorder="1" applyAlignment="1">
      <alignment horizontal="center" vertical="center" wrapText="1"/>
    </xf>
    <xf numFmtId="0" fontId="37" fillId="0" borderId="25" xfId="9" applyFont="1" applyBorder="1" applyAlignment="1">
      <alignment horizontal="center" vertical="center" wrapText="1"/>
    </xf>
    <xf numFmtId="3" fontId="37" fillId="0" borderId="26" xfId="9" applyNumberFormat="1" applyFont="1" applyBorder="1" applyAlignment="1">
      <alignment horizontal="center" vertical="center" wrapText="1"/>
    </xf>
    <xf numFmtId="0" fontId="64" fillId="0" borderId="29" xfId="9" applyFont="1" applyBorder="1" applyAlignment="1">
      <alignment horizontal="center" vertical="center" wrapText="1"/>
    </xf>
    <xf numFmtId="0" fontId="64" fillId="0" borderId="7" xfId="9" applyFont="1" applyBorder="1" applyAlignment="1">
      <alignment horizontal="center" vertical="center" wrapText="1"/>
    </xf>
    <xf numFmtId="3" fontId="64" fillId="0" borderId="8" xfId="9" applyNumberFormat="1" applyFont="1" applyBorder="1" applyAlignment="1">
      <alignment horizontal="center" vertical="center" wrapText="1"/>
    </xf>
    <xf numFmtId="0" fontId="37" fillId="0" borderId="3" xfId="9" applyFont="1" applyBorder="1" applyAlignment="1">
      <alignment horizontal="center" vertical="center" wrapText="1"/>
    </xf>
    <xf numFmtId="0" fontId="37" fillId="0" borderId="2" xfId="9" applyFont="1" applyBorder="1" applyAlignment="1">
      <alignment horizontal="center" vertical="center" wrapText="1"/>
    </xf>
    <xf numFmtId="3" fontId="37" fillId="0" borderId="4" xfId="9" applyNumberFormat="1" applyFont="1" applyBorder="1" applyAlignment="1">
      <alignment horizontal="right" vertical="center" wrapText="1"/>
    </xf>
    <xf numFmtId="0" fontId="33" fillId="0" borderId="3" xfId="17" applyFont="1" applyBorder="1" applyAlignment="1">
      <alignment horizontal="center" vertical="center"/>
    </xf>
    <xf numFmtId="49" fontId="33" fillId="0" borderId="2" xfId="17" applyNumberFormat="1" applyFont="1" applyBorder="1" applyAlignment="1">
      <alignment horizontal="center" vertical="center"/>
    </xf>
    <xf numFmtId="3" fontId="33" fillId="0" borderId="4" xfId="17" applyNumberFormat="1" applyFont="1" applyBorder="1" applyAlignment="1" applyProtection="1">
      <alignment horizontal="right" vertical="center"/>
      <protection locked="0"/>
    </xf>
    <xf numFmtId="0" fontId="33" fillId="0" borderId="10" xfId="17" applyFont="1" applyBorder="1" applyAlignment="1">
      <alignment horizontal="center" vertical="center"/>
    </xf>
    <xf numFmtId="49" fontId="33" fillId="0" borderId="5" xfId="17" applyNumberFormat="1" applyFont="1" applyBorder="1" applyAlignment="1">
      <alignment horizontal="center" vertical="center"/>
    </xf>
    <xf numFmtId="3" fontId="33" fillId="0" borderId="6" xfId="17" applyNumberFormat="1" applyFont="1" applyBorder="1" applyAlignment="1" applyProtection="1">
      <alignment horizontal="right" vertical="center"/>
      <protection locked="0"/>
    </xf>
    <xf numFmtId="0" fontId="33" fillId="0" borderId="0" xfId="17" applyFont="1" applyAlignment="1">
      <alignment horizontal="center" vertical="center"/>
    </xf>
    <xf numFmtId="49" fontId="33" fillId="0" borderId="0" xfId="17" applyNumberFormat="1" applyFont="1" applyAlignment="1">
      <alignment horizontal="center" vertical="center"/>
    </xf>
    <xf numFmtId="3" fontId="33" fillId="0" borderId="0" xfId="17" applyNumberFormat="1" applyFont="1" applyAlignment="1">
      <alignment horizontal="left" vertical="center" wrapText="1"/>
    </xf>
    <xf numFmtId="0" fontId="33" fillId="0" borderId="0" xfId="17" applyFont="1" applyAlignment="1">
      <alignment horizontal="right" vertical="center"/>
    </xf>
    <xf numFmtId="0" fontId="33" fillId="0" borderId="0" xfId="9" applyFont="1" applyAlignment="1">
      <alignment horizontal="center"/>
    </xf>
    <xf numFmtId="0" fontId="33" fillId="0" borderId="0" xfId="9" applyFont="1"/>
    <xf numFmtId="3" fontId="33" fillId="0" borderId="0" xfId="9" applyNumberFormat="1" applyFont="1"/>
    <xf numFmtId="3" fontId="62" fillId="0" borderId="0" xfId="9" applyNumberFormat="1" applyFont="1" applyAlignment="1">
      <alignment horizontal="left"/>
    </xf>
    <xf numFmtId="0" fontId="37" fillId="0" borderId="30" xfId="9" applyFont="1" applyBorder="1" applyAlignment="1">
      <alignment horizontal="center" vertical="center" wrapText="1"/>
    </xf>
    <xf numFmtId="0" fontId="64" fillId="0" borderId="7" xfId="9" applyFont="1" applyBorder="1" applyAlignment="1">
      <alignment horizontal="center" vertical="center"/>
    </xf>
    <xf numFmtId="3" fontId="64" fillId="0" borderId="7" xfId="9" applyNumberFormat="1" applyFont="1" applyBorder="1" applyAlignment="1">
      <alignment horizontal="center" vertical="center"/>
    </xf>
    <xf numFmtId="0" fontId="64" fillId="0" borderId="8" xfId="9" applyFont="1" applyBorder="1" applyAlignment="1">
      <alignment horizontal="center" vertical="center"/>
    </xf>
    <xf numFmtId="3" fontId="65" fillId="0" borderId="2" xfId="9" applyNumberFormat="1" applyFont="1" applyBorder="1" applyAlignment="1" applyProtection="1">
      <alignment horizontal="right"/>
      <protection locked="0"/>
    </xf>
    <xf numFmtId="3" fontId="37" fillId="0" borderId="2" xfId="9" applyNumberFormat="1" applyFont="1" applyBorder="1" applyAlignment="1">
      <alignment horizontal="right"/>
    </xf>
    <xf numFmtId="3" fontId="37" fillId="0" borderId="4" xfId="9" applyNumberFormat="1" applyFont="1" applyBorder="1" applyAlignment="1" applyProtection="1">
      <alignment horizontal="right"/>
      <protection locked="0"/>
    </xf>
    <xf numFmtId="3" fontId="65" fillId="0" borderId="5" xfId="9" applyNumberFormat="1" applyFont="1" applyBorder="1" applyAlignment="1" applyProtection="1">
      <alignment horizontal="right"/>
      <protection locked="0"/>
    </xf>
    <xf numFmtId="3" fontId="33" fillId="0" borderId="5" xfId="9" applyNumberFormat="1" applyFont="1" applyBorder="1" applyProtection="1">
      <protection locked="0"/>
    </xf>
    <xf numFmtId="3" fontId="37" fillId="0" borderId="5" xfId="9" applyNumberFormat="1" applyFont="1" applyBorder="1" applyAlignment="1">
      <alignment horizontal="right"/>
    </xf>
    <xf numFmtId="3" fontId="37" fillId="0" borderId="6" xfId="9" applyNumberFormat="1" applyFont="1" applyBorder="1" applyAlignment="1" applyProtection="1">
      <alignment horizontal="right"/>
      <protection locked="0"/>
    </xf>
    <xf numFmtId="0" fontId="66" fillId="0" borderId="0" xfId="9" applyFont="1"/>
    <xf numFmtId="0" fontId="35" fillId="0" borderId="0" xfId="14" applyFont="1" applyAlignment="1">
      <alignment horizontal="left"/>
    </xf>
    <xf numFmtId="0" fontId="35" fillId="0" borderId="0" xfId="14" applyFont="1"/>
    <xf numFmtId="164" fontId="67" fillId="0" borderId="0" xfId="14" applyNumberFormat="1" applyFont="1" applyAlignment="1">
      <alignment horizontal="left" vertical="center"/>
    </xf>
    <xf numFmtId="3" fontId="33" fillId="0" borderId="2" xfId="17" applyNumberFormat="1" applyFont="1" applyBorder="1" applyAlignment="1">
      <alignment horizontal="left" vertical="center" wrapText="1"/>
    </xf>
    <xf numFmtId="0" fontId="1" fillId="0" borderId="0" xfId="13" applyAlignment="1">
      <alignment horizontal="left"/>
    </xf>
    <xf numFmtId="0" fontId="1" fillId="0" borderId="0" xfId="13" applyAlignment="1">
      <alignment horizontal="center" vertical="center" wrapText="1"/>
    </xf>
    <xf numFmtId="0" fontId="1" fillId="0" borderId="0" xfId="13"/>
    <xf numFmtId="0" fontId="1" fillId="0" borderId="0" xfId="13" applyAlignment="1">
      <alignment horizontal="left" vertical="center" wrapText="1"/>
    </xf>
    <xf numFmtId="0" fontId="1" fillId="0" borderId="0" xfId="13" applyAlignment="1">
      <alignment horizontal="right"/>
    </xf>
    <xf numFmtId="49" fontId="58" fillId="0" borderId="31" xfId="13" applyNumberFormat="1" applyFont="1" applyBorder="1" applyAlignment="1">
      <alignment horizontal="center" vertical="center" wrapText="1"/>
    </xf>
    <xf numFmtId="0" fontId="58" fillId="0" borderId="31" xfId="13" applyFont="1" applyBorder="1" applyAlignment="1">
      <alignment horizontal="center" vertical="center" wrapText="1"/>
    </xf>
    <xf numFmtId="49" fontId="64" fillId="0" borderId="29" xfId="13" applyNumberFormat="1" applyFont="1" applyBorder="1" applyAlignment="1">
      <alignment horizontal="center" vertical="center" wrapText="1"/>
    </xf>
    <xf numFmtId="0" fontId="64" fillId="0" borderId="7" xfId="13" applyFont="1" applyBorder="1" applyAlignment="1">
      <alignment horizontal="center" vertical="center" wrapText="1"/>
    </xf>
    <xf numFmtId="3" fontId="64" fillId="0" borderId="7" xfId="13" applyNumberFormat="1" applyFont="1" applyBorder="1" applyAlignment="1">
      <alignment horizontal="center" vertical="center" wrapText="1"/>
    </xf>
    <xf numFmtId="49" fontId="37" fillId="0" borderId="3" xfId="13" applyNumberFormat="1" applyFont="1" applyBorder="1" applyAlignment="1">
      <alignment horizontal="center" vertical="center"/>
    </xf>
    <xf numFmtId="49" fontId="37" fillId="0" borderId="2" xfId="13" applyNumberFormat="1" applyFont="1" applyBorder="1" applyAlignment="1">
      <alignment horizontal="center" vertical="center"/>
    </xf>
    <xf numFmtId="3" fontId="37" fillId="0" borderId="2" xfId="13" applyNumberFormat="1" applyFont="1" applyBorder="1" applyAlignment="1">
      <alignment horizontal="left" vertical="center" wrapText="1"/>
    </xf>
    <xf numFmtId="164" fontId="37" fillId="0" borderId="2" xfId="13" applyNumberFormat="1" applyFont="1" applyBorder="1" applyAlignment="1">
      <alignment horizontal="right" vertical="center" wrapText="1"/>
    </xf>
    <xf numFmtId="49" fontId="37" fillId="0" borderId="3" xfId="17" applyNumberFormat="1" applyFont="1" applyBorder="1" applyAlignment="1">
      <alignment horizontal="center" vertical="center"/>
    </xf>
    <xf numFmtId="49" fontId="37" fillId="0" borderId="2" xfId="17" applyNumberFormat="1" applyFont="1" applyBorder="1" applyAlignment="1">
      <alignment horizontal="center" vertical="center"/>
    </xf>
    <xf numFmtId="3" fontId="37" fillId="0" borderId="2" xfId="17" applyNumberFormat="1" applyFont="1" applyBorder="1" applyAlignment="1">
      <alignment horizontal="left" vertical="center" wrapText="1"/>
    </xf>
    <xf numFmtId="164" fontId="37" fillId="0" borderId="2" xfId="17" applyNumberFormat="1" applyFont="1" applyBorder="1" applyAlignment="1" applyProtection="1">
      <alignment horizontal="right" vertical="center"/>
      <protection locked="0"/>
    </xf>
    <xf numFmtId="164" fontId="37" fillId="0" borderId="2" xfId="17" applyNumberFormat="1" applyFont="1" applyBorder="1" applyAlignment="1">
      <alignment horizontal="right" vertical="center"/>
    </xf>
    <xf numFmtId="49" fontId="33" fillId="0" borderId="3" xfId="17" applyNumberFormat="1" applyFont="1" applyBorder="1" applyAlignment="1">
      <alignment horizontal="center" vertical="center"/>
    </xf>
    <xf numFmtId="164" fontId="65" fillId="0" borderId="2" xfId="17" applyNumberFormat="1" applyFont="1" applyBorder="1" applyAlignment="1" applyProtection="1">
      <alignment horizontal="right" vertical="center"/>
      <protection locked="0"/>
    </xf>
    <xf numFmtId="0" fontId="33" fillId="0" borderId="2" xfId="17" applyFont="1" applyBorder="1" applyAlignment="1">
      <alignment vertical="center" wrapText="1"/>
    </xf>
    <xf numFmtId="164" fontId="65" fillId="0" borderId="2" xfId="17" applyNumberFormat="1" applyFont="1" applyBorder="1" applyAlignment="1">
      <alignment horizontal="right" vertical="center"/>
    </xf>
    <xf numFmtId="164" fontId="65" fillId="0" borderId="2" xfId="17" applyNumberFormat="1" applyFont="1" applyBorder="1" applyAlignment="1" applyProtection="1">
      <alignment horizontal="right" vertical="center" wrapText="1"/>
      <protection locked="0"/>
    </xf>
    <xf numFmtId="49" fontId="68" fillId="0" borderId="3" xfId="17" applyNumberFormat="1" applyFont="1" applyBorder="1" applyAlignment="1">
      <alignment horizontal="center" vertical="center"/>
    </xf>
    <xf numFmtId="0" fontId="4" fillId="0" borderId="0" xfId="13" applyFont="1"/>
    <xf numFmtId="49" fontId="65" fillId="0" borderId="2" xfId="17" applyNumberFormat="1" applyFont="1" applyBorder="1" applyAlignment="1">
      <alignment horizontal="center" vertical="center"/>
    </xf>
    <xf numFmtId="49" fontId="58" fillId="0" borderId="2" xfId="17" applyNumberFormat="1" applyFont="1" applyBorder="1" applyAlignment="1">
      <alignment horizontal="center" vertical="center"/>
    </xf>
    <xf numFmtId="49" fontId="65" fillId="0" borderId="2" xfId="17" applyNumberFormat="1" applyFont="1" applyBorder="1" applyAlignment="1">
      <alignment horizontal="left" vertical="center" wrapText="1"/>
    </xf>
    <xf numFmtId="0" fontId="1" fillId="0" borderId="0" xfId="2" applyFont="1" applyAlignment="1">
      <alignment horizontal="right"/>
    </xf>
    <xf numFmtId="0" fontId="1" fillId="0" borderId="2" xfId="0" applyFont="1" applyBorder="1"/>
    <xf numFmtId="0" fontId="1" fillId="0" borderId="5" xfId="0" applyFont="1" applyBorder="1"/>
    <xf numFmtId="0" fontId="12" fillId="0" borderId="15" xfId="2" applyFont="1" applyBorder="1" applyAlignment="1">
      <alignment horizontal="center" vertical="center" wrapText="1"/>
    </xf>
    <xf numFmtId="0" fontId="12" fillId="0" borderId="0" xfId="2" applyFont="1" applyAlignment="1">
      <alignment horizontal="center" vertical="center" wrapText="1"/>
    </xf>
    <xf numFmtId="0" fontId="12" fillId="0" borderId="15" xfId="2" applyFont="1" applyBorder="1" applyAlignment="1">
      <alignment horizontal="center" vertical="center"/>
    </xf>
    <xf numFmtId="0" fontId="12" fillId="0" borderId="0" xfId="2" applyFont="1" applyAlignment="1">
      <alignment horizontal="center" vertical="center"/>
    </xf>
    <xf numFmtId="3" fontId="4" fillId="0" borderId="15" xfId="2" applyNumberFormat="1" applyBorder="1"/>
    <xf numFmtId="0" fontId="22" fillId="0" borderId="0" xfId="2" applyFont="1" applyAlignment="1">
      <alignment vertical="center" wrapText="1"/>
    </xf>
    <xf numFmtId="0" fontId="12" fillId="0" borderId="29"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49" fontId="12" fillId="0" borderId="3" xfId="2" applyNumberFormat="1" applyFont="1" applyBorder="1" applyAlignment="1">
      <alignment horizontal="center" vertical="center" wrapText="1"/>
    </xf>
    <xf numFmtId="0" fontId="12" fillId="0" borderId="4" xfId="2" applyFont="1" applyBorder="1" applyAlignment="1">
      <alignment horizontal="center" vertical="center"/>
    </xf>
    <xf numFmtId="0" fontId="3" fillId="0" borderId="0" xfId="12" applyFont="1" applyAlignment="1">
      <alignment horizontal="left" wrapText="1"/>
    </xf>
    <xf numFmtId="49" fontId="0" fillId="0" borderId="3" xfId="0" applyNumberFormat="1" applyBorder="1" applyAlignment="1">
      <alignment horizontal="center"/>
    </xf>
    <xf numFmtId="0" fontId="4" fillId="0" borderId="2" xfId="11" applyBorder="1"/>
    <xf numFmtId="0" fontId="4" fillId="0" borderId="0" xfId="0" applyFont="1"/>
    <xf numFmtId="0" fontId="1" fillId="0" borderId="2" xfId="11" applyFont="1" applyBorder="1"/>
    <xf numFmtId="0" fontId="26" fillId="0" borderId="0" xfId="0" applyFont="1"/>
    <xf numFmtId="0" fontId="12" fillId="0" borderId="10" xfId="2" applyFont="1" applyBorder="1"/>
    <xf numFmtId="3" fontId="12" fillId="0" borderId="5" xfId="2" applyNumberFormat="1" applyFont="1" applyBorder="1" applyAlignment="1">
      <alignment wrapText="1"/>
    </xf>
    <xf numFmtId="0" fontId="1" fillId="0" borderId="0" xfId="8"/>
    <xf numFmtId="0" fontId="1" fillId="0" borderId="0" xfId="8" applyAlignment="1">
      <alignment horizontal="right"/>
    </xf>
    <xf numFmtId="0" fontId="69" fillId="0" borderId="3" xfId="8" applyFont="1" applyBorder="1" applyAlignment="1">
      <alignment horizontal="center" wrapText="1"/>
    </xf>
    <xf numFmtId="0" fontId="69" fillId="0" borderId="2" xfId="8" applyFont="1" applyBorder="1" applyAlignment="1">
      <alignment horizontal="center" wrapText="1"/>
    </xf>
    <xf numFmtId="0" fontId="69" fillId="0" borderId="4" xfId="8" applyFont="1" applyBorder="1" applyAlignment="1">
      <alignment horizontal="center" wrapText="1"/>
    </xf>
    <xf numFmtId="0" fontId="69" fillId="0" borderId="2" xfId="8" applyFont="1" applyBorder="1" applyAlignment="1">
      <alignment wrapText="1"/>
    </xf>
    <xf numFmtId="164" fontId="69" fillId="0" borderId="4" xfId="8" applyNumberFormat="1" applyFont="1" applyBorder="1" applyAlignment="1">
      <alignment horizontal="right" wrapText="1"/>
    </xf>
    <xf numFmtId="0" fontId="40" fillId="0" borderId="3" xfId="8" applyFont="1" applyBorder="1" applyAlignment="1">
      <alignment horizontal="center" wrapText="1"/>
    </xf>
    <xf numFmtId="0" fontId="40" fillId="0" borderId="2" xfId="8" applyFont="1" applyBorder="1" applyAlignment="1">
      <alignment horizontal="center" wrapText="1"/>
    </xf>
    <xf numFmtId="0" fontId="40" fillId="0" borderId="2" xfId="8" applyFont="1" applyBorder="1" applyAlignment="1">
      <alignment wrapText="1"/>
    </xf>
    <xf numFmtId="164" fontId="40" fillId="0" borderId="4" xfId="8" applyNumberFormat="1" applyFont="1" applyBorder="1" applyAlignment="1" applyProtection="1">
      <alignment horizontal="right" wrapText="1"/>
      <protection locked="0"/>
    </xf>
    <xf numFmtId="0" fontId="69" fillId="0" borderId="10" xfId="8" applyFont="1" applyBorder="1" applyAlignment="1">
      <alignment horizontal="center" wrapText="1"/>
    </xf>
    <xf numFmtId="0" fontId="40" fillId="0" borderId="5" xfId="8" applyFont="1" applyBorder="1" applyAlignment="1">
      <alignment horizontal="center" wrapText="1"/>
    </xf>
    <xf numFmtId="0" fontId="69" fillId="0" borderId="5" xfId="8" applyFont="1" applyBorder="1" applyAlignment="1">
      <alignment wrapText="1"/>
    </xf>
    <xf numFmtId="164" fontId="69" fillId="0" borderId="6" xfId="8" applyNumberFormat="1" applyFont="1" applyBorder="1" applyAlignment="1">
      <alignment horizontal="right" wrapText="1"/>
    </xf>
    <xf numFmtId="0" fontId="12" fillId="0" borderId="29" xfId="4" applyFont="1" applyBorder="1" applyAlignment="1">
      <alignment horizontal="center" vertical="center" wrapText="1"/>
    </xf>
    <xf numFmtId="0" fontId="12" fillId="0" borderId="7" xfId="4" applyFont="1" applyBorder="1" applyAlignment="1">
      <alignment horizontal="center" vertical="center" wrapText="1"/>
    </xf>
    <xf numFmtId="0" fontId="12" fillId="0" borderId="3" xfId="4" applyFont="1" applyBorder="1" applyAlignment="1">
      <alignment vertical="center" wrapText="1"/>
    </xf>
    <xf numFmtId="0" fontId="12" fillId="0" borderId="2" xfId="4" applyFont="1" applyBorder="1" applyAlignment="1">
      <alignment vertical="center" wrapText="1"/>
    </xf>
    <xf numFmtId="49" fontId="12" fillId="7" borderId="3" xfId="4" applyNumberFormat="1" applyFont="1" applyFill="1" applyBorder="1" applyAlignment="1">
      <alignment horizontal="center" vertical="center" wrapText="1"/>
    </xf>
    <xf numFmtId="0" fontId="12" fillId="7" borderId="2" xfId="4" applyFont="1" applyFill="1" applyBorder="1" applyAlignment="1">
      <alignment vertical="center" wrapText="1"/>
    </xf>
    <xf numFmtId="49" fontId="4" fillId="0" borderId="3" xfId="4" applyNumberFormat="1" applyFont="1" applyBorder="1" applyAlignment="1">
      <alignment horizontal="center" vertical="center" wrapText="1"/>
    </xf>
    <xf numFmtId="0" fontId="4" fillId="0" borderId="2" xfId="4" applyFont="1" applyBorder="1" applyAlignment="1">
      <alignment vertical="center" wrapText="1"/>
    </xf>
    <xf numFmtId="0" fontId="1" fillId="0" borderId="0" xfId="7" applyFont="1" applyAlignment="1">
      <alignment horizontal="center"/>
    </xf>
    <xf numFmtId="0" fontId="72" fillId="0" borderId="0" xfId="7" applyFont="1" applyAlignment="1">
      <alignment horizontal="left"/>
    </xf>
    <xf numFmtId="0" fontId="72" fillId="0" borderId="0" xfId="7" applyFont="1"/>
    <xf numFmtId="0" fontId="72" fillId="0" borderId="0" xfId="7" applyFont="1" applyAlignment="1">
      <alignment horizontal="right"/>
    </xf>
    <xf numFmtId="0" fontId="72" fillId="0" borderId="0" xfId="2" applyFont="1" applyAlignment="1">
      <alignment horizontal="right"/>
    </xf>
    <xf numFmtId="0" fontId="71" fillId="0" borderId="2" xfId="0" applyFont="1" applyBorder="1" applyAlignment="1">
      <alignment horizontal="center" vertical="center" wrapText="1"/>
    </xf>
    <xf numFmtId="0" fontId="71" fillId="0" borderId="2" xfId="0" applyFont="1" applyBorder="1" applyAlignment="1">
      <alignment horizontal="center" wrapText="1"/>
    </xf>
    <xf numFmtId="0" fontId="71" fillId="0" borderId="2" xfId="0" applyFont="1" applyBorder="1" applyAlignment="1">
      <alignment vertical="center" wrapText="1"/>
    </xf>
    <xf numFmtId="164" fontId="71" fillId="0" borderId="2" xfId="0" applyNumberFormat="1" applyFont="1" applyBorder="1" applyAlignment="1">
      <alignment horizontal="right" wrapText="1"/>
    </xf>
    <xf numFmtId="0" fontId="72" fillId="0" borderId="0" xfId="7" applyFont="1" applyAlignment="1">
      <alignment horizontal="center"/>
    </xf>
    <xf numFmtId="0" fontId="71" fillId="0" borderId="0" xfId="7" applyFont="1" applyAlignment="1">
      <alignment horizontal="left"/>
    </xf>
    <xf numFmtId="0" fontId="72" fillId="0" borderId="2" xfId="0" applyFont="1" applyBorder="1" applyAlignment="1">
      <alignment horizontal="center" vertical="center" wrapText="1"/>
    </xf>
    <xf numFmtId="0" fontId="72" fillId="0" borderId="2" xfId="0" applyFont="1" applyBorder="1" applyAlignment="1">
      <alignment vertical="center" wrapText="1"/>
    </xf>
    <xf numFmtId="164" fontId="72" fillId="0" borderId="2" xfId="0" applyNumberFormat="1" applyFont="1" applyBorder="1" applyAlignment="1">
      <alignment horizontal="right" wrapText="1"/>
    </xf>
    <xf numFmtId="164" fontId="72" fillId="0" borderId="2" xfId="0" applyNumberFormat="1" applyFont="1" applyBorder="1" applyAlignment="1" applyProtection="1">
      <alignment horizontal="right" wrapText="1"/>
      <protection locked="0"/>
    </xf>
    <xf numFmtId="49" fontId="71" fillId="0" borderId="2" xfId="0" applyNumberFormat="1" applyFont="1" applyBorder="1" applyAlignment="1">
      <alignment horizontal="center" vertical="center"/>
    </xf>
    <xf numFmtId="164" fontId="71" fillId="0" borderId="2" xfId="0" applyNumberFormat="1" applyFont="1" applyBorder="1" applyAlignment="1" applyProtection="1">
      <alignment horizontal="right" wrapText="1"/>
      <protection locked="0"/>
    </xf>
    <xf numFmtId="3" fontId="4" fillId="0" borderId="4" xfId="0" applyNumberFormat="1" applyFont="1" applyBorder="1" applyAlignment="1" applyProtection="1">
      <alignment horizontal="right"/>
      <protection locked="0"/>
    </xf>
    <xf numFmtId="3" fontId="12" fillId="0" borderId="6" xfId="2" applyNumberFormat="1" applyFont="1" applyBorder="1" applyAlignment="1">
      <alignment horizontal="right" wrapText="1"/>
    </xf>
    <xf numFmtId="3" fontId="33" fillId="0" borderId="4" xfId="12" applyNumberFormat="1" applyFont="1" applyBorder="1" applyAlignment="1" applyProtection="1">
      <alignment horizontal="right" wrapText="1"/>
      <protection locked="0"/>
    </xf>
    <xf numFmtId="0" fontId="4" fillId="0" borderId="0" xfId="7" applyFont="1" applyAlignment="1">
      <alignment horizontal="right"/>
    </xf>
    <xf numFmtId="0" fontId="4" fillId="2" borderId="0" xfId="11" applyFill="1" applyProtection="1">
      <protection locked="0"/>
    </xf>
    <xf numFmtId="0" fontId="4" fillId="2" borderId="0" xfId="11" applyFill="1"/>
    <xf numFmtId="0" fontId="1" fillId="2" borderId="0" xfId="11" applyFont="1" applyFill="1"/>
    <xf numFmtId="49" fontId="1" fillId="2" borderId="0" xfId="0" applyNumberFormat="1" applyFont="1" applyFill="1"/>
    <xf numFmtId="0" fontId="11" fillId="0" borderId="0" xfId="7" applyFont="1" applyAlignment="1">
      <alignment horizontal="center" wrapText="1"/>
    </xf>
    <xf numFmtId="164" fontId="11" fillId="0" borderId="0" xfId="7" applyNumberFormat="1" applyFont="1" applyAlignment="1">
      <alignment horizontal="right" wrapText="1"/>
    </xf>
    <xf numFmtId="164" fontId="9" fillId="0" borderId="0" xfId="7" applyNumberFormat="1" applyFont="1" applyAlignment="1">
      <alignment horizontal="right" wrapText="1"/>
    </xf>
    <xf numFmtId="0" fontId="75" fillId="0" borderId="0" xfId="9" applyFont="1"/>
    <xf numFmtId="0" fontId="76" fillId="0" borderId="0" xfId="13" applyFont="1"/>
    <xf numFmtId="0" fontId="75" fillId="0" borderId="0" xfId="0" applyFont="1"/>
    <xf numFmtId="0" fontId="4" fillId="0" borderId="0" xfId="19" applyAlignment="1">
      <alignment horizontal="left"/>
    </xf>
    <xf numFmtId="0" fontId="4" fillId="0" borderId="0" xfId="19" applyAlignment="1">
      <alignment horizontal="center" vertical="center" wrapText="1"/>
    </xf>
    <xf numFmtId="0" fontId="4" fillId="0" borderId="0" xfId="19"/>
    <xf numFmtId="0" fontId="13" fillId="0" borderId="0" xfId="19" applyFont="1" applyAlignment="1">
      <alignment horizontal="right"/>
    </xf>
    <xf numFmtId="0" fontId="13" fillId="0" borderId="0" xfId="19" applyFont="1" applyAlignment="1">
      <alignment horizontal="center"/>
    </xf>
    <xf numFmtId="0" fontId="13" fillId="0" borderId="0" xfId="19" applyFont="1" applyAlignment="1">
      <alignment horizontal="left"/>
    </xf>
    <xf numFmtId="0" fontId="4" fillId="0" borderId="0" xfId="19" applyAlignment="1">
      <alignment horizontal="left" vertical="center" wrapText="1"/>
    </xf>
    <xf numFmtId="0" fontId="1" fillId="0" borderId="0" xfId="21" applyFont="1" applyAlignment="1">
      <alignment horizontal="right"/>
    </xf>
    <xf numFmtId="0" fontId="12" fillId="0" borderId="7" xfId="20" applyFont="1" applyBorder="1" applyAlignment="1">
      <alignment horizontal="center" vertical="center" wrapText="1"/>
    </xf>
    <xf numFmtId="0" fontId="12" fillId="0" borderId="8" xfId="20" applyFont="1" applyBorder="1" applyAlignment="1">
      <alignment horizontal="center" vertical="center" wrapText="1"/>
    </xf>
    <xf numFmtId="0" fontId="13" fillId="0" borderId="0" xfId="19" applyFont="1"/>
    <xf numFmtId="0" fontId="24" fillId="0" borderId="2" xfId="20" applyFont="1" applyBorder="1" applyAlignment="1">
      <alignment horizontal="center"/>
    </xf>
    <xf numFmtId="0" fontId="24" fillId="0" borderId="4" xfId="20" applyFont="1" applyBorder="1" applyAlignment="1">
      <alignment horizontal="center"/>
    </xf>
    <xf numFmtId="0" fontId="24" fillId="0" borderId="0" xfId="19" applyFont="1" applyAlignment="1">
      <alignment horizontal="center"/>
    </xf>
    <xf numFmtId="3" fontId="12" fillId="7" borderId="2" xfId="20" applyNumberFormat="1" applyFont="1" applyFill="1" applyBorder="1" applyAlignment="1">
      <alignment horizontal="right" vertical="center"/>
    </xf>
    <xf numFmtId="3" fontId="12" fillId="7" borderId="4" xfId="20" applyNumberFormat="1" applyFont="1" applyFill="1" applyBorder="1" applyAlignment="1">
      <alignment vertical="center"/>
    </xf>
    <xf numFmtId="0" fontId="1" fillId="0" borderId="0" xfId="19" applyFont="1" applyAlignment="1">
      <alignment horizontal="center" vertical="center"/>
    </xf>
    <xf numFmtId="3" fontId="1" fillId="0" borderId="2" xfId="20" applyNumberFormat="1" applyFont="1" applyBorder="1" applyAlignment="1" applyProtection="1">
      <alignment horizontal="right" vertical="center"/>
      <protection locked="0"/>
    </xf>
    <xf numFmtId="3" fontId="1" fillId="0" borderId="4" xfId="20" applyNumberFormat="1" applyFont="1" applyBorder="1" applyAlignment="1" applyProtection="1">
      <alignment vertical="center"/>
      <protection locked="0"/>
    </xf>
    <xf numFmtId="0" fontId="4" fillId="0" borderId="0" xfId="19" applyAlignment="1">
      <alignment vertical="center"/>
    </xf>
    <xf numFmtId="3" fontId="4" fillId="0" borderId="2" xfId="20" applyNumberFormat="1" applyFont="1" applyBorder="1" applyAlignment="1" applyProtection="1">
      <alignment horizontal="right" vertical="center"/>
      <protection locked="0"/>
    </xf>
    <xf numFmtId="3" fontId="4" fillId="0" borderId="4" xfId="20" applyNumberFormat="1" applyFont="1" applyBorder="1" applyAlignment="1" applyProtection="1">
      <alignment horizontal="right" vertical="center"/>
      <protection locked="0"/>
    </xf>
    <xf numFmtId="0" fontId="13" fillId="0" borderId="0" xfId="19" applyFont="1" applyAlignment="1">
      <alignment horizontal="center" vertical="center"/>
    </xf>
    <xf numFmtId="0" fontId="12" fillId="7" borderId="3" xfId="20" applyFont="1" applyFill="1" applyBorder="1" applyAlignment="1">
      <alignment horizontal="center" vertical="center"/>
    </xf>
    <xf numFmtId="0" fontId="12" fillId="7" borderId="2" xfId="20" applyFont="1" applyFill="1" applyBorder="1" applyAlignment="1">
      <alignment vertical="center" wrapText="1"/>
    </xf>
    <xf numFmtId="3" fontId="12" fillId="7" borderId="4" xfId="20" applyNumberFormat="1" applyFont="1" applyFill="1" applyBorder="1" applyAlignment="1">
      <alignment horizontal="right" vertical="center"/>
    </xf>
    <xf numFmtId="0" fontId="78" fillId="0" borderId="3" xfId="20" applyBorder="1" applyAlignment="1">
      <alignment horizontal="center" vertical="center"/>
    </xf>
    <xf numFmtId="0" fontId="4" fillId="0" borderId="2" xfId="20" applyFont="1" applyBorder="1" applyAlignment="1">
      <alignment vertical="center" wrapText="1"/>
    </xf>
    <xf numFmtId="3" fontId="1" fillId="0" borderId="4" xfId="20" applyNumberFormat="1" applyFont="1" applyBorder="1" applyAlignment="1" applyProtection="1">
      <alignment horizontal="right" vertical="center"/>
      <protection locked="0"/>
    </xf>
    <xf numFmtId="0" fontId="78" fillId="0" borderId="32" xfId="20" applyBorder="1" applyAlignment="1">
      <alignment horizontal="center" vertical="center"/>
    </xf>
    <xf numFmtId="0" fontId="4" fillId="0" borderId="11" xfId="20" applyFont="1" applyBorder="1" applyAlignment="1">
      <alignment vertical="center" wrapText="1"/>
    </xf>
    <xf numFmtId="3" fontId="12" fillId="7" borderId="11" xfId="22" applyNumberFormat="1" applyFont="1" applyFill="1" applyBorder="1" applyAlignment="1">
      <alignment horizontal="right" vertical="center"/>
    </xf>
    <xf numFmtId="3" fontId="12" fillId="7" borderId="12" xfId="22" applyNumberFormat="1" applyFont="1" applyFill="1" applyBorder="1" applyAlignment="1">
      <alignment horizontal="right" vertical="center"/>
    </xf>
    <xf numFmtId="0" fontId="4" fillId="0" borderId="32" xfId="22" applyBorder="1" applyAlignment="1">
      <alignment horizontal="center" vertical="center"/>
    </xf>
    <xf numFmtId="0" fontId="4" fillId="0" borderId="11" xfId="22" applyBorder="1" applyAlignment="1">
      <alignment vertical="center" wrapText="1"/>
    </xf>
    <xf numFmtId="3" fontId="1" fillId="0" borderId="11" xfId="22" applyNumberFormat="1" applyFont="1" applyBorder="1" applyAlignment="1" applyProtection="1">
      <alignment horizontal="right" vertical="center"/>
      <protection locked="0"/>
    </xf>
    <xf numFmtId="3" fontId="1" fillId="0" borderId="12" xfId="22" applyNumberFormat="1" applyFont="1" applyBorder="1" applyAlignment="1" applyProtection="1">
      <alignment horizontal="right" vertical="center"/>
      <protection locked="0"/>
    </xf>
    <xf numFmtId="0" fontId="12" fillId="7" borderId="10" xfId="22" applyFont="1" applyFill="1" applyBorder="1" applyAlignment="1">
      <alignment horizontal="center" vertical="center"/>
    </xf>
    <xf numFmtId="0" fontId="12" fillId="7" borderId="5" xfId="22" applyFont="1" applyFill="1" applyBorder="1" applyAlignment="1">
      <alignment vertical="center"/>
    </xf>
    <xf numFmtId="3" fontId="12" fillId="7" borderId="5" xfId="22" applyNumberFormat="1" applyFont="1" applyFill="1" applyBorder="1" applyAlignment="1">
      <alignment vertical="center"/>
    </xf>
    <xf numFmtId="3" fontId="12" fillId="7" borderId="6" xfId="22" applyNumberFormat="1" applyFont="1" applyFill="1" applyBorder="1" applyAlignment="1">
      <alignment vertical="center"/>
    </xf>
    <xf numFmtId="0" fontId="19" fillId="4" borderId="14" xfId="0" applyFont="1" applyFill="1" applyBorder="1" applyAlignment="1">
      <alignment horizontal="center" vertical="center" wrapText="1"/>
    </xf>
    <xf numFmtId="0" fontId="0" fillId="0" borderId="16" xfId="0" applyBorder="1"/>
    <xf numFmtId="0" fontId="0" fillId="0" borderId="18" xfId="0" applyBorder="1"/>
    <xf numFmtId="0" fontId="18" fillId="2" borderId="0" xfId="0" applyFont="1" applyFill="1" applyAlignment="1">
      <alignment horizontal="center" vertical="center"/>
    </xf>
    <xf numFmtId="49" fontId="4" fillId="2" borderId="0" xfId="0" applyNumberFormat="1" applyFont="1" applyFill="1" applyAlignment="1">
      <alignment horizontal="left"/>
    </xf>
    <xf numFmtId="49" fontId="1" fillId="0" borderId="14" xfId="0" applyNumberFormat="1"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2" xfId="0" applyNumberFormat="1" applyFont="1" applyBorder="1" applyAlignment="1" applyProtection="1">
      <alignment vertical="center"/>
      <protection locked="0"/>
    </xf>
    <xf numFmtId="0" fontId="46" fillId="0" borderId="14" xfId="15" applyFont="1" applyBorder="1" applyAlignment="1">
      <alignment horizontal="left" vertical="center" wrapText="1"/>
    </xf>
    <xf numFmtId="0" fontId="46" fillId="0" borderId="16" xfId="15" applyFont="1" applyBorder="1" applyAlignment="1">
      <alignment horizontal="left" vertical="center" wrapText="1"/>
    </xf>
    <xf numFmtId="0" fontId="46" fillId="0" borderId="18" xfId="15" applyFont="1" applyBorder="1" applyAlignment="1">
      <alignment horizontal="left" vertical="center" wrapText="1"/>
    </xf>
    <xf numFmtId="0" fontId="46" fillId="0" borderId="2" xfId="15" applyFont="1" applyBorder="1" applyAlignment="1">
      <alignment horizontal="left" vertical="center" wrapText="1"/>
    </xf>
    <xf numFmtId="0" fontId="50" fillId="0" borderId="0" xfId="15" applyFont="1" applyAlignment="1">
      <alignment horizontal="center" vertical="center"/>
    </xf>
    <xf numFmtId="0" fontId="8" fillId="0" borderId="2" xfId="15" applyFont="1" applyBorder="1" applyAlignment="1">
      <alignment horizontal="center" vertical="center" wrapText="1"/>
    </xf>
    <xf numFmtId="49" fontId="8" fillId="0" borderId="2" xfId="15" applyNumberFormat="1" applyFont="1" applyBorder="1" applyAlignment="1">
      <alignment horizontal="center" vertical="center" wrapText="1"/>
    </xf>
    <xf numFmtId="0" fontId="43" fillId="0" borderId="2" xfId="15" applyFont="1" applyBorder="1" applyAlignment="1">
      <alignment horizontal="center" vertical="center" wrapText="1"/>
    </xf>
    <xf numFmtId="0" fontId="44" fillId="0" borderId="14" xfId="15" applyFont="1" applyBorder="1" applyAlignment="1">
      <alignment horizontal="left" vertical="center" wrapText="1"/>
    </xf>
    <xf numFmtId="0" fontId="44" fillId="0" borderId="16" xfId="15" applyFont="1" applyBorder="1" applyAlignment="1">
      <alignment horizontal="left" vertical="center" wrapText="1"/>
    </xf>
    <xf numFmtId="0" fontId="44" fillId="0" borderId="18" xfId="15" applyFont="1" applyBorder="1" applyAlignment="1">
      <alignment horizontal="left" vertical="center" wrapText="1"/>
    </xf>
    <xf numFmtId="0" fontId="44" fillId="0" borderId="2" xfId="15" applyFont="1" applyBorder="1" applyAlignment="1">
      <alignment horizontal="left" vertical="center" wrapText="1"/>
    </xf>
    <xf numFmtId="0" fontId="49" fillId="0" borderId="2" xfId="15" applyFont="1" applyBorder="1" applyAlignment="1">
      <alignment horizontal="left" vertical="center" wrapText="1"/>
    </xf>
    <xf numFmtId="0" fontId="39" fillId="0" borderId="2" xfId="15" applyFont="1" applyBorder="1" applyAlignment="1">
      <alignment horizontal="left" vertical="center" wrapText="1"/>
    </xf>
    <xf numFmtId="0" fontId="43" fillId="0" borderId="2" xfId="15" applyFont="1" applyBorder="1" applyAlignment="1">
      <alignment horizontal="left" vertical="center" wrapText="1"/>
    </xf>
    <xf numFmtId="0" fontId="8" fillId="0" borderId="2" xfId="15" applyFont="1" applyBorder="1" applyAlignment="1">
      <alignment horizontal="left" vertical="center" wrapText="1"/>
    </xf>
    <xf numFmtId="0" fontId="42" fillId="0" borderId="2" xfId="15" applyFont="1" applyBorder="1" applyAlignment="1">
      <alignment horizontal="left" vertical="center" wrapText="1"/>
    </xf>
    <xf numFmtId="49" fontId="43" fillId="0" borderId="2" xfId="15" applyNumberFormat="1" applyFont="1" applyBorder="1" applyAlignment="1">
      <alignment horizontal="center" vertical="center" wrapText="1"/>
    </xf>
    <xf numFmtId="0" fontId="47" fillId="0" borderId="14" xfId="15" applyFont="1" applyBorder="1" applyAlignment="1">
      <alignment horizontal="left" vertical="center" wrapText="1"/>
    </xf>
    <xf numFmtId="0" fontId="47" fillId="0" borderId="16" xfId="15" applyFont="1" applyBorder="1" applyAlignment="1">
      <alignment horizontal="left" vertical="center" wrapText="1"/>
    </xf>
    <xf numFmtId="0" fontId="47" fillId="0" borderId="18" xfId="15" applyFont="1" applyBorder="1" applyAlignment="1">
      <alignment horizontal="left" vertical="center" wrapText="1"/>
    </xf>
    <xf numFmtId="0" fontId="8" fillId="0" borderId="23" xfId="15" applyFont="1" applyBorder="1" applyAlignment="1">
      <alignment horizontal="center" vertical="center" wrapText="1"/>
    </xf>
    <xf numFmtId="0" fontId="8" fillId="0" borderId="20" xfId="15" applyFont="1" applyBorder="1" applyAlignment="1">
      <alignment horizontal="center" vertical="center" wrapText="1"/>
    </xf>
    <xf numFmtId="0" fontId="8" fillId="0" borderId="11" xfId="15" applyFont="1" applyBorder="1" applyAlignment="1">
      <alignment horizontal="center" vertical="center" wrapText="1"/>
    </xf>
    <xf numFmtId="0" fontId="10" fillId="0" borderId="0" xfId="15" applyFont="1" applyAlignment="1">
      <alignment horizontal="center" vertical="center"/>
    </xf>
    <xf numFmtId="0" fontId="39" fillId="0" borderId="0" xfId="9" applyFont="1" applyAlignment="1">
      <alignment horizontal="center" vertical="center"/>
    </xf>
    <xf numFmtId="0" fontId="8" fillId="0" borderId="0" xfId="9" applyFont="1" applyAlignment="1">
      <alignment horizontal="center" vertical="center"/>
    </xf>
    <xf numFmtId="0" fontId="55" fillId="0" borderId="0" xfId="15" applyFont="1" applyAlignment="1">
      <alignment horizontal="center" vertical="center"/>
    </xf>
    <xf numFmtId="0" fontId="43" fillId="0" borderId="0" xfId="15" applyFont="1" applyAlignment="1">
      <alignment horizontal="center" vertical="center"/>
    </xf>
    <xf numFmtId="0" fontId="33" fillId="0" borderId="2" xfId="15" applyFont="1" applyBorder="1" applyAlignment="1">
      <alignment vertical="center"/>
    </xf>
    <xf numFmtId="0" fontId="43" fillId="0" borderId="0" xfId="9" applyFont="1" applyAlignment="1">
      <alignment horizontal="center" vertical="center"/>
    </xf>
    <xf numFmtId="0" fontId="8" fillId="0" borderId="14" xfId="15" applyFont="1" applyBorder="1" applyAlignment="1">
      <alignment horizontal="center" vertical="center" wrapText="1"/>
    </xf>
    <xf numFmtId="0" fontId="8" fillId="0" borderId="18" xfId="15"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wrapText="1"/>
    </xf>
    <xf numFmtId="0" fontId="11" fillId="0" borderId="2" xfId="0" applyFont="1" applyBorder="1" applyAlignment="1">
      <alignment horizontal="center" vertical="center" wrapText="1"/>
    </xf>
    <xf numFmtId="0" fontId="14" fillId="0" borderId="2" xfId="0" applyFont="1" applyBorder="1" applyAlignment="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4" xfId="0" applyFont="1" applyBorder="1" applyAlignment="1">
      <alignment vertical="center"/>
    </xf>
    <xf numFmtId="0" fontId="11" fillId="0" borderId="3" xfId="14" applyFont="1" applyBorder="1" applyAlignment="1">
      <alignment horizontal="center" vertical="center" wrapText="1"/>
    </xf>
    <xf numFmtId="49" fontId="11" fillId="0" borderId="2" xfId="14" applyNumberFormat="1" applyFont="1" applyBorder="1" applyAlignment="1">
      <alignment horizontal="center" vertical="center" wrapText="1"/>
    </xf>
    <xf numFmtId="0" fontId="11" fillId="0" borderId="2" xfId="14" applyFont="1" applyBorder="1" applyAlignment="1">
      <alignment horizontal="center" vertical="center" wrapText="1"/>
    </xf>
    <xf numFmtId="0" fontId="14" fillId="0" borderId="3"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2" xfId="0" applyFont="1" applyBorder="1" applyAlignment="1">
      <alignment horizontal="center" vertical="center"/>
    </xf>
    <xf numFmtId="3" fontId="62" fillId="0" borderId="0" xfId="9" applyNumberFormat="1" applyFont="1" applyAlignment="1">
      <alignment horizontal="center" wrapText="1"/>
    </xf>
    <xf numFmtId="0" fontId="33" fillId="0" borderId="0" xfId="9" applyFont="1" applyAlignment="1">
      <alignment horizontal="left" vertical="center" wrapText="1"/>
    </xf>
    <xf numFmtId="3" fontId="33" fillId="0" borderId="0" xfId="9" applyNumberFormat="1" applyFont="1" applyAlignment="1">
      <alignment horizontal="left" vertical="center" wrapText="1"/>
    </xf>
    <xf numFmtId="0" fontId="64" fillId="0" borderId="29" xfId="9" applyFont="1" applyBorder="1" applyAlignment="1">
      <alignment horizontal="center" vertical="center"/>
    </xf>
    <xf numFmtId="0" fontId="64" fillId="0" borderId="7" xfId="9" applyFont="1" applyBorder="1" applyAlignment="1">
      <alignment horizontal="center" vertical="center"/>
    </xf>
    <xf numFmtId="14" fontId="65" fillId="0" borderId="3" xfId="9" applyNumberFormat="1" applyFont="1" applyBorder="1" applyAlignment="1">
      <alignment horizontal="center"/>
    </xf>
    <xf numFmtId="0" fontId="65" fillId="0" borderId="2" xfId="9" applyFont="1" applyBorder="1" applyAlignment="1">
      <alignment horizontal="center"/>
    </xf>
    <xf numFmtId="0" fontId="65" fillId="0" borderId="10" xfId="9" applyFont="1" applyBorder="1" applyAlignment="1">
      <alignment horizontal="center"/>
    </xf>
    <xf numFmtId="0" fontId="65" fillId="0" borderId="5" xfId="9" applyFont="1" applyBorder="1" applyAlignment="1">
      <alignment horizontal="center"/>
    </xf>
    <xf numFmtId="3" fontId="33" fillId="0" borderId="2" xfId="17" applyNumberFormat="1" applyFont="1" applyBorder="1" applyAlignment="1">
      <alignment horizontal="left" vertical="center" wrapText="1"/>
    </xf>
    <xf numFmtId="3" fontId="33" fillId="0" borderId="5" xfId="17" applyNumberFormat="1" applyFont="1" applyBorder="1" applyAlignment="1">
      <alignment horizontal="left" vertical="center" wrapText="1"/>
    </xf>
    <xf numFmtId="0" fontId="37" fillId="0" borderId="35" xfId="9" applyFont="1" applyBorder="1" applyAlignment="1">
      <alignment horizontal="center" vertical="center"/>
    </xf>
    <xf numFmtId="0" fontId="37" fillId="0" borderId="36" xfId="9" applyFont="1" applyBorder="1" applyAlignment="1">
      <alignment horizontal="center" vertical="center"/>
    </xf>
    <xf numFmtId="0" fontId="37" fillId="0" borderId="37" xfId="9" applyFont="1" applyBorder="1" applyAlignment="1">
      <alignment horizontal="center" vertical="center"/>
    </xf>
    <xf numFmtId="0" fontId="37" fillId="0" borderId="30" xfId="9" applyFont="1" applyBorder="1" applyAlignment="1">
      <alignment horizontal="center" vertical="center"/>
    </xf>
    <xf numFmtId="0" fontId="37" fillId="0" borderId="25" xfId="9" applyFont="1" applyBorder="1" applyAlignment="1">
      <alignment horizontal="center" vertical="center"/>
    </xf>
    <xf numFmtId="3" fontId="37" fillId="0" borderId="33" xfId="9" applyNumberFormat="1" applyFont="1" applyBorder="1" applyAlignment="1">
      <alignment horizontal="center" vertical="center" wrapText="1"/>
    </xf>
    <xf numFmtId="3" fontId="37" fillId="0" borderId="34" xfId="9" applyNumberFormat="1" applyFont="1" applyBorder="1" applyAlignment="1">
      <alignment horizontal="center" vertical="center" wrapText="1"/>
    </xf>
    <xf numFmtId="0" fontId="37" fillId="0" borderId="25" xfId="9" applyFont="1" applyBorder="1" applyAlignment="1">
      <alignment horizontal="center" vertical="center" wrapText="1"/>
    </xf>
    <xf numFmtId="0" fontId="64" fillId="0" borderId="7" xfId="9" applyFont="1" applyBorder="1" applyAlignment="1">
      <alignment horizontal="center" vertical="center" wrapText="1"/>
    </xf>
    <xf numFmtId="0" fontId="37" fillId="0" borderId="2" xfId="9" applyFont="1" applyBorder="1" applyAlignment="1">
      <alignment horizontal="left" vertical="center" wrapText="1"/>
    </xf>
    <xf numFmtId="3" fontId="62" fillId="0" borderId="0" xfId="13" applyNumberFormat="1" applyFont="1" applyAlignment="1">
      <alignment horizontal="center"/>
    </xf>
    <xf numFmtId="0" fontId="13" fillId="0" borderId="38" xfId="0" applyFont="1" applyBorder="1" applyAlignment="1">
      <alignment horizontal="center"/>
    </xf>
    <xf numFmtId="0" fontId="13" fillId="0" borderId="39" xfId="0" applyFont="1" applyBorder="1" applyAlignment="1">
      <alignment horizontal="center"/>
    </xf>
    <xf numFmtId="0" fontId="11" fillId="0" borderId="41" xfId="7" applyFont="1" applyBorder="1" applyAlignment="1">
      <alignment horizontal="center" vertical="center" wrapText="1"/>
    </xf>
    <xf numFmtId="0" fontId="11" fillId="0" borderId="14"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4" xfId="7" applyFont="1" applyBorder="1" applyAlignment="1">
      <alignment horizontal="center" vertical="center" wrapText="1"/>
    </xf>
    <xf numFmtId="0" fontId="11" fillId="0" borderId="7" xfId="7" applyFont="1" applyBorder="1" applyAlignment="1">
      <alignment horizontal="center" vertical="center" wrapText="1"/>
    </xf>
    <xf numFmtId="0" fontId="4" fillId="0" borderId="2" xfId="7" applyFont="1" applyBorder="1" applyAlignment="1">
      <alignment vertical="center"/>
    </xf>
    <xf numFmtId="0" fontId="11" fillId="0" borderId="9" xfId="7" applyFont="1" applyBorder="1" applyAlignment="1">
      <alignment horizontal="center" vertical="center" wrapText="1"/>
    </xf>
    <xf numFmtId="0" fontId="4" fillId="0" borderId="9" xfId="7" applyFont="1" applyBorder="1" applyAlignment="1">
      <alignment vertical="center"/>
    </xf>
    <xf numFmtId="0" fontId="4" fillId="0" borderId="4" xfId="7" applyFont="1" applyBorder="1" applyAlignment="1">
      <alignment vertical="center"/>
    </xf>
    <xf numFmtId="0" fontId="11" fillId="0" borderId="3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41" xfId="8" applyFont="1" applyBorder="1" applyAlignment="1">
      <alignment horizontal="center" vertical="center" wrapText="1"/>
    </xf>
    <xf numFmtId="0" fontId="11" fillId="0" borderId="14" xfId="8" applyFont="1" applyBorder="1" applyAlignment="1">
      <alignment horizontal="center" vertical="center" wrapText="1"/>
    </xf>
    <xf numFmtId="0" fontId="11" fillId="0" borderId="0" xfId="7" applyFont="1" applyAlignment="1">
      <alignment horizontal="center" vertical="center" wrapText="1"/>
    </xf>
    <xf numFmtId="0" fontId="4" fillId="0" borderId="0" xfId="7" applyFont="1" applyAlignment="1">
      <alignment vertical="center"/>
    </xf>
    <xf numFmtId="0" fontId="11" fillId="0" borderId="29" xfId="7" applyFont="1" applyBorder="1" applyAlignment="1">
      <alignment horizontal="center" vertical="center" wrapText="1"/>
    </xf>
    <xf numFmtId="0" fontId="11" fillId="0" borderId="3" xfId="7" applyFont="1" applyBorder="1" applyAlignment="1">
      <alignment horizontal="center" vertical="center" wrapText="1"/>
    </xf>
    <xf numFmtId="0" fontId="4" fillId="0" borderId="2" xfId="7" applyFont="1" applyBorder="1" applyAlignment="1">
      <alignment horizontal="center" vertical="center"/>
    </xf>
    <xf numFmtId="0" fontId="11" fillId="0" borderId="2" xfId="7" applyFont="1" applyBorder="1" applyAlignment="1">
      <alignment horizontal="center" vertical="center" wrapText="1"/>
    </xf>
    <xf numFmtId="0" fontId="4" fillId="0" borderId="3" xfId="7" applyFont="1" applyBorder="1" applyAlignment="1">
      <alignment vertical="center"/>
    </xf>
    <xf numFmtId="0" fontId="22" fillId="0" borderId="0" xfId="2" applyFont="1" applyAlignment="1">
      <alignment horizontal="center" wrapText="1"/>
    </xf>
    <xf numFmtId="0" fontId="4" fillId="0" borderId="0" xfId="2" applyAlignment="1">
      <alignment horizontal="left" wrapText="1"/>
    </xf>
    <xf numFmtId="0" fontId="22" fillId="0" borderId="0" xfId="2" applyFont="1" applyAlignment="1">
      <alignment horizontal="center"/>
    </xf>
    <xf numFmtId="0" fontId="27" fillId="0" borderId="0" xfId="2" applyFont="1" applyAlignment="1">
      <alignment horizontal="center"/>
    </xf>
    <xf numFmtId="0" fontId="22" fillId="0" borderId="0" xfId="2" applyFont="1" applyAlignment="1">
      <alignment horizontal="center" vertical="center" wrapText="1"/>
    </xf>
    <xf numFmtId="0" fontId="22" fillId="0" borderId="0" xfId="2" applyFont="1" applyAlignment="1">
      <alignment horizontal="center" vertical="top" wrapText="1"/>
    </xf>
    <xf numFmtId="0" fontId="12" fillId="0" borderId="2" xfId="2" applyFont="1" applyBorder="1" applyAlignment="1">
      <alignment horizontal="center" vertical="center" wrapText="1"/>
    </xf>
    <xf numFmtId="0" fontId="12" fillId="0" borderId="2" xfId="2" applyFont="1" applyBorder="1" applyAlignment="1">
      <alignment horizontal="center"/>
    </xf>
    <xf numFmtId="0" fontId="69" fillId="0" borderId="29" xfId="8" applyFont="1" applyBorder="1" applyAlignment="1">
      <alignment horizontal="center" vertical="center" wrapText="1"/>
    </xf>
    <xf numFmtId="0" fontId="40" fillId="0" borderId="3" xfId="8" applyFont="1" applyBorder="1" applyAlignment="1">
      <alignment vertical="center"/>
    </xf>
    <xf numFmtId="0" fontId="69" fillId="0" borderId="7" xfId="8" applyFont="1" applyBorder="1" applyAlignment="1">
      <alignment horizontal="center" vertical="center" wrapText="1"/>
    </xf>
    <xf numFmtId="0" fontId="40" fillId="0" borderId="2" xfId="8" applyFont="1" applyBorder="1" applyAlignment="1">
      <alignment vertical="center"/>
    </xf>
    <xf numFmtId="0" fontId="69" fillId="0" borderId="8" xfId="8" applyFont="1" applyBorder="1" applyAlignment="1">
      <alignment horizontal="center" vertical="center" wrapText="1"/>
    </xf>
    <xf numFmtId="0" fontId="40" fillId="0" borderId="4" xfId="8" applyFont="1" applyBorder="1" applyAlignment="1">
      <alignment vertical="center"/>
    </xf>
    <xf numFmtId="0" fontId="70" fillId="0" borderId="0" xfId="20" applyFont="1" applyAlignment="1">
      <alignment horizontal="center" wrapText="1"/>
    </xf>
    <xf numFmtId="0" fontId="70" fillId="0" borderId="0" xfId="20" applyFont="1" applyAlignment="1">
      <alignment horizontal="center"/>
    </xf>
    <xf numFmtId="0" fontId="70" fillId="0" borderId="0" xfId="16" applyFont="1" applyAlignment="1">
      <alignment horizontal="center"/>
    </xf>
    <xf numFmtId="0" fontId="70" fillId="0" borderId="0" xfId="6" applyFont="1" applyAlignment="1">
      <alignment horizontal="center"/>
    </xf>
    <xf numFmtId="0" fontId="71" fillId="0" borderId="2" xfId="0" applyFont="1" applyBorder="1" applyAlignment="1">
      <alignment horizontal="center" vertical="center" wrapText="1"/>
    </xf>
    <xf numFmtId="0" fontId="72" fillId="0" borderId="2" xfId="0" applyFont="1" applyBorder="1" applyAlignment="1">
      <alignment vertical="center"/>
    </xf>
    <xf numFmtId="0" fontId="72" fillId="0" borderId="2" xfId="0" applyFont="1" applyBorder="1" applyAlignment="1">
      <alignment horizontal="center" vertical="center"/>
    </xf>
    <xf numFmtId="0" fontId="1" fillId="0" borderId="0" xfId="7" applyFont="1" applyAlignment="1">
      <alignment horizontal="center"/>
    </xf>
    <xf numFmtId="49" fontId="13" fillId="8" borderId="15" xfId="0" applyNumberFormat="1" applyFont="1" applyFill="1" applyBorder="1" applyAlignment="1">
      <alignment horizontal="center" vertical="center" wrapText="1"/>
    </xf>
    <xf numFmtId="49" fontId="13" fillId="8" borderId="0" xfId="0" applyNumberFormat="1" applyFont="1" applyFill="1" applyAlignment="1">
      <alignment horizontal="center" vertical="center" wrapText="1"/>
    </xf>
    <xf numFmtId="0" fontId="74" fillId="14" borderId="14" xfId="0" applyFont="1" applyFill="1" applyBorder="1" applyAlignment="1">
      <alignment horizontal="center"/>
    </xf>
    <xf numFmtId="0" fontId="74" fillId="14" borderId="16" xfId="0" applyFont="1" applyFill="1" applyBorder="1" applyAlignment="1">
      <alignment horizontal="center"/>
    </xf>
    <xf numFmtId="0" fontId="74" fillId="15" borderId="14" xfId="0" applyFont="1" applyFill="1" applyBorder="1" applyAlignment="1">
      <alignment horizontal="center"/>
    </xf>
    <xf numFmtId="0" fontId="74" fillId="15" borderId="16" xfId="0" applyFont="1" applyFill="1" applyBorder="1" applyAlignment="1">
      <alignment horizontal="center"/>
    </xf>
    <xf numFmtId="0" fontId="74" fillId="16" borderId="14" xfId="0" applyFont="1" applyFill="1" applyBorder="1" applyAlignment="1">
      <alignment horizontal="center"/>
    </xf>
    <xf numFmtId="0" fontId="74" fillId="16" borderId="16" xfId="0" applyFont="1" applyFill="1" applyBorder="1" applyAlignment="1">
      <alignment horizontal="center"/>
    </xf>
    <xf numFmtId="0" fontId="74" fillId="16" borderId="18" xfId="0" applyFont="1" applyFill="1" applyBorder="1" applyAlignment="1">
      <alignment horizontal="center"/>
    </xf>
  </cellXfs>
  <cellStyles count="23">
    <cellStyle name="Bad" xfId="1" builtinId="27"/>
    <cellStyle name="Normal" xfId="0" builtinId="0"/>
    <cellStyle name="Normal 2" xfId="2" xr:uid="{00000000-0005-0000-0000-000002000000}"/>
    <cellStyle name="Normal 2 2" xfId="3" xr:uid="{00000000-0005-0000-0000-000003000000}"/>
    <cellStyle name="Normal 2 2 2" xfId="4" xr:uid="{00000000-0005-0000-0000-000004000000}"/>
    <cellStyle name="Normal 2 2 3" xfId="21" xr:uid="{00000000-0005-0000-0000-000005000000}"/>
    <cellStyle name="Normal 3" xfId="5" xr:uid="{00000000-0005-0000-0000-000006000000}"/>
    <cellStyle name="Normal 3 2" xfId="6" xr:uid="{00000000-0005-0000-0000-000007000000}"/>
    <cellStyle name="Normal 4" xfId="7" xr:uid="{00000000-0005-0000-0000-000008000000}"/>
    <cellStyle name="Normal 4 2" xfId="8" xr:uid="{00000000-0005-0000-0000-000009000000}"/>
    <cellStyle name="Normal 4 3" xfId="19" xr:uid="{00000000-0005-0000-0000-00000A000000}"/>
    <cellStyle name="Normal 5" xfId="9" xr:uid="{00000000-0005-0000-0000-00000B000000}"/>
    <cellStyle name="Normal 5 2" xfId="22" xr:uid="{00000000-0005-0000-0000-00000C000000}"/>
    <cellStyle name="Normal 6" xfId="20" xr:uid="{00000000-0005-0000-0000-00000D000000}"/>
    <cellStyle name="Normal_00201001" xfId="10" xr:uid="{00000000-0005-0000-0000-00000E000000}"/>
    <cellStyle name="Normal_DEO 1 Zbirni Sestomesecni-07-Sekundarna 2" xfId="11" xr:uid="{00000000-0005-0000-0000-00000F000000}"/>
    <cellStyle name="Normal_Meni" xfId="12" xr:uid="{00000000-0005-0000-0000-000010000000}"/>
    <cellStyle name="Normal_ZR_Dvanaestomesecni_2010-OTKLJUCAN" xfId="13" xr:uid="{00000000-0005-0000-0000-000011000000}"/>
    <cellStyle name="Normal_ZR_Obrasci_2005" xfId="14" xr:uid="{00000000-0005-0000-0000-000012000000}"/>
    <cellStyle name="Normal_ZR_Obrasci_2005 2" xfId="15" xr:uid="{00000000-0005-0000-0000-000013000000}"/>
    <cellStyle name="Normal_ZR_Obrasci_2005_Obrazac_5GO_Dvanaestomesecni 2" xfId="16" xr:uid="{00000000-0005-0000-0000-000014000000}"/>
    <cellStyle name="Normal_ZR_ZU_Obrasci_20051" xfId="17" xr:uid="{00000000-0005-0000-0000-000015000000}"/>
    <cellStyle name="Normal_ZR_ZU_Obrasci_20051 2" xfId="18" xr:uid="{00000000-0005-0000-0000-000016000000}"/>
  </cellStyles>
  <dxfs count="3">
    <dxf>
      <fill>
        <patternFill>
          <bgColor rgb="FF92D050"/>
        </patternFill>
      </fill>
    </dxf>
    <dxf>
      <font>
        <b/>
        <i val="0"/>
        <color rgb="FFFFFF00"/>
      </font>
      <fill>
        <patternFill>
          <bgColor rgb="FFFF0000"/>
        </patternFill>
      </fill>
    </dxf>
    <dxf>
      <font>
        <b/>
        <i val="0"/>
        <color theme="3"/>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978C9E23-D4B0-11CE-BF2D-00AA003F40D0}" ax:persistence="persistStreamInit" r:id="rId1"/>
</file>

<file path=xl/activeX/activeX24.xml><?xml version="1.0" encoding="utf-8"?>
<ax:ocx xmlns:ax="http://schemas.microsoft.com/office/2006/activeX" xmlns:r="http://schemas.openxmlformats.org/officeDocument/2006/relationships" ax:classid="{978C9E23-D4B0-11CE-BF2D-00AA003F40D0}"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978C9E23-D4B0-11CE-BF2D-00AA003F40D0}" ax:persistence="persistStreamInit" r:id="rId1"/>
</file>

<file path=xl/activeX/activeX32.xml><?xml version="1.0" encoding="utf-8"?>
<ax:ocx xmlns:ax="http://schemas.microsoft.com/office/2006/activeX" xmlns:r="http://schemas.openxmlformats.org/officeDocument/2006/relationships" ax:classid="{978C9E23-D4B0-11CE-BF2D-00AA003F40D0}"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D7053240-CE69-11CD-A777-00DD01143C57}" ax:persistence="persistStreamInit" r:id="rId1"/>
</file>

<file path=xl/activeX/activeX39.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40.xml><?xml version="1.0" encoding="utf-8"?>
<ax:ocx xmlns:ax="http://schemas.microsoft.com/office/2006/activeX" xmlns:r="http://schemas.openxmlformats.org/officeDocument/2006/relationships" ax:classid="{D7053240-CE69-11CD-A777-00DD01143C57}" ax:persistence="persistStreamInit" r:id="rId1"/>
</file>

<file path=xl/activeX/activeX41.xml><?xml version="1.0" encoding="utf-8"?>
<ax:ocx xmlns:ax="http://schemas.microsoft.com/office/2006/activeX" xmlns:r="http://schemas.openxmlformats.org/officeDocument/2006/relationships" ax:classid="{D7053240-CE69-11CD-A777-00DD01143C57}" ax:persistence="persistStreamInit" r:id="rId1"/>
</file>

<file path=xl/activeX/activeX42.xml><?xml version="1.0" encoding="utf-8"?>
<ax:ocx xmlns:ax="http://schemas.microsoft.com/office/2006/activeX" xmlns:r="http://schemas.openxmlformats.org/officeDocument/2006/relationships" ax:classid="{D7053240-CE69-11CD-A777-00DD01143C57}" ax:persistence="persistStreamInit" r:id="rId1"/>
</file>

<file path=xl/activeX/activeX43.xml><?xml version="1.0" encoding="utf-8"?>
<ax:ocx xmlns:ax="http://schemas.microsoft.com/office/2006/activeX" xmlns:r="http://schemas.openxmlformats.org/officeDocument/2006/relationships" ax:classid="{D7053240-CE69-11CD-A777-00DD01143C57}" ax:persistence="persistStreamInit" r:id="rId1"/>
</file>

<file path=xl/activeX/activeX44.xml><?xml version="1.0" encoding="utf-8"?>
<ax:ocx xmlns:ax="http://schemas.microsoft.com/office/2006/activeX" xmlns:r="http://schemas.openxmlformats.org/officeDocument/2006/relationships" ax:classid="{D7053240-CE69-11CD-A777-00DD01143C57}" ax:persistence="persistStreamInit" r:id="rId1"/>
</file>

<file path=xl/activeX/activeX45.xml><?xml version="1.0" encoding="utf-8"?>
<ax:ocx xmlns:ax="http://schemas.microsoft.com/office/2006/activeX" xmlns:r="http://schemas.openxmlformats.org/officeDocument/2006/relationships" ax:classid="{D7053240-CE69-11CD-A777-00DD01143C57}" ax:persistence="persistStreamInit" r:id="rId1"/>
</file>

<file path=xl/activeX/activeX46.xml><?xml version="1.0" encoding="utf-8"?>
<ax:ocx xmlns:ax="http://schemas.microsoft.com/office/2006/activeX" xmlns:r="http://schemas.openxmlformats.org/officeDocument/2006/relationships" ax:classid="{D7053240-CE69-11CD-A777-00DD01143C57}" ax:persistence="persistStreamInit" r:id="rId1"/>
</file>

<file path=xl/activeX/activeX47.xml><?xml version="1.0" encoding="utf-8"?>
<ax:ocx xmlns:ax="http://schemas.microsoft.com/office/2006/activeX" xmlns:r="http://schemas.openxmlformats.org/officeDocument/2006/relationships" ax:classid="{D7053240-CE69-11CD-A777-00DD01143C57}" ax:persistence="persistStreamInit" r:id="rId1"/>
</file>

<file path=xl/activeX/activeX48.xml><?xml version="1.0" encoding="utf-8"?>
<ax:ocx xmlns:ax="http://schemas.microsoft.com/office/2006/activeX" xmlns:r="http://schemas.openxmlformats.org/officeDocument/2006/relationships" ax:classid="{D7053240-CE69-11CD-A777-00DD01143C57}" ax:persistence="persistStreamInit" r:id="rId1"/>
</file>

<file path=xl/activeX/activeX49.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50.xml><?xml version="1.0" encoding="utf-8"?>
<ax:ocx xmlns:ax="http://schemas.microsoft.com/office/2006/activeX" xmlns:r="http://schemas.openxmlformats.org/officeDocument/2006/relationships" ax:classid="{D7053240-CE69-11CD-A777-00DD01143C57}" ax:persistence="persistStreamInit" r:id="rId1"/>
</file>

<file path=xl/activeX/activeX51.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3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4.emf"/></Relationships>
</file>

<file path=xl/drawings/_rels/drawing4.xml.rels><?xml version="1.0" encoding="UTF-8" standalone="yes"?>
<Relationships xmlns="http://schemas.openxmlformats.org/package/2006/relationships"><Relationship Id="rId1" Type="http://schemas.openxmlformats.org/officeDocument/2006/relationships/image" Target="../media/image34.emf"/></Relationships>
</file>

<file path=xl/drawings/_rels/drawing5.xml.rels><?xml version="1.0" encoding="UTF-8" standalone="yes"?>
<Relationships xmlns="http://schemas.openxmlformats.org/package/2006/relationships"><Relationship Id="rId1" Type="http://schemas.openxmlformats.org/officeDocument/2006/relationships/image" Target="../media/image34.emf"/></Relationships>
</file>

<file path=xl/drawings/_rels/drawing6.xml.rels><?xml version="1.0" encoding="UTF-8" standalone="yes"?>
<Relationships xmlns="http://schemas.openxmlformats.org/package/2006/relationships"><Relationship Id="rId1" Type="http://schemas.openxmlformats.org/officeDocument/2006/relationships/image" Target="../media/image3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18" Type="http://schemas.openxmlformats.org/officeDocument/2006/relationships/image" Target="../media/image15.emf"/><Relationship Id="rId26" Type="http://schemas.openxmlformats.org/officeDocument/2006/relationships/image" Target="../media/image7.emf"/><Relationship Id="rId3" Type="http://schemas.openxmlformats.org/officeDocument/2006/relationships/image" Target="../media/image30.emf"/><Relationship Id="rId21" Type="http://schemas.openxmlformats.org/officeDocument/2006/relationships/image" Target="../media/image12.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6.emf"/><Relationship Id="rId25" Type="http://schemas.openxmlformats.org/officeDocument/2006/relationships/image" Target="../media/image8.emf"/><Relationship Id="rId2" Type="http://schemas.openxmlformats.org/officeDocument/2006/relationships/image" Target="../media/image31.emf"/><Relationship Id="rId16" Type="http://schemas.openxmlformats.org/officeDocument/2006/relationships/image" Target="../media/image17.emf"/><Relationship Id="rId20" Type="http://schemas.openxmlformats.org/officeDocument/2006/relationships/image" Target="../media/image13.emf"/><Relationship Id="rId29" Type="http://schemas.openxmlformats.org/officeDocument/2006/relationships/image" Target="../media/image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24" Type="http://schemas.openxmlformats.org/officeDocument/2006/relationships/image" Target="../media/image9.emf"/><Relationship Id="rId32" Type="http://schemas.openxmlformats.org/officeDocument/2006/relationships/image" Target="../media/image1.emf"/><Relationship Id="rId5" Type="http://schemas.openxmlformats.org/officeDocument/2006/relationships/image" Target="../media/image28.emf"/><Relationship Id="rId15" Type="http://schemas.openxmlformats.org/officeDocument/2006/relationships/image" Target="../media/image18.emf"/><Relationship Id="rId23" Type="http://schemas.openxmlformats.org/officeDocument/2006/relationships/image" Target="../media/image10.emf"/><Relationship Id="rId28" Type="http://schemas.openxmlformats.org/officeDocument/2006/relationships/image" Target="../media/image5.emf"/><Relationship Id="rId10" Type="http://schemas.openxmlformats.org/officeDocument/2006/relationships/image" Target="../media/image23.emf"/><Relationship Id="rId19" Type="http://schemas.openxmlformats.org/officeDocument/2006/relationships/image" Target="../media/image14.emf"/><Relationship Id="rId31" Type="http://schemas.openxmlformats.org/officeDocument/2006/relationships/image" Target="../media/image2.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 Id="rId22" Type="http://schemas.openxmlformats.org/officeDocument/2006/relationships/image" Target="../media/image11.emf"/><Relationship Id="rId27" Type="http://schemas.openxmlformats.org/officeDocument/2006/relationships/image" Target="../media/image6.emf"/><Relationship Id="rId30"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7.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8.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0.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51.emf"/><Relationship Id="rId1" Type="http://schemas.openxmlformats.org/officeDocument/2006/relationships/image" Target="../media/image5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7.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9.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85725</xdr:rowOff>
        </xdr:from>
        <xdr:to>
          <xdr:col>1</xdr:col>
          <xdr:colOff>1381125</xdr:colOff>
          <xdr:row>3</xdr:row>
          <xdr:rowOff>57150</xdr:rowOff>
        </xdr:to>
        <xdr:sp macro="" textlink="">
          <xdr:nvSpPr>
            <xdr:cNvPr id="3073" name="Label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xdr:row>
          <xdr:rowOff>38100</xdr:rowOff>
        </xdr:from>
        <xdr:to>
          <xdr:col>1</xdr:col>
          <xdr:colOff>1381125</xdr:colOff>
          <xdr:row>5</xdr:row>
          <xdr:rowOff>161925</xdr:rowOff>
        </xdr:to>
        <xdr:sp macro="" textlink="">
          <xdr:nvSpPr>
            <xdr:cNvPr id="3074" name="Label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2324100</xdr:colOff>
          <xdr:row>19</xdr:row>
          <xdr:rowOff>95250</xdr:rowOff>
        </xdr:from>
        <xdr:to>
          <xdr:col>5</xdr:col>
          <xdr:colOff>895350</xdr:colOff>
          <xdr:row>20</xdr:row>
          <xdr:rowOff>295275</xdr:rowOff>
        </xdr:to>
        <xdr:sp macro="" textlink="">
          <xdr:nvSpPr>
            <xdr:cNvPr id="3080" name="CommandButton4"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2333625</xdr:colOff>
          <xdr:row>23</xdr:row>
          <xdr:rowOff>0</xdr:rowOff>
        </xdr:from>
        <xdr:to>
          <xdr:col>5</xdr:col>
          <xdr:colOff>885825</xdr:colOff>
          <xdr:row>25</xdr:row>
          <xdr:rowOff>9525</xdr:rowOff>
        </xdr:to>
        <xdr:sp macro="" textlink="">
          <xdr:nvSpPr>
            <xdr:cNvPr id="3081" name="CommandButton5"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2</xdr:row>
          <xdr:rowOff>47625</xdr:rowOff>
        </xdr:from>
        <xdr:to>
          <xdr:col>4</xdr:col>
          <xdr:colOff>447675</xdr:colOff>
          <xdr:row>3</xdr:row>
          <xdr:rowOff>66675</xdr:rowOff>
        </xdr:to>
        <xdr:sp macro="" textlink="">
          <xdr:nvSpPr>
            <xdr:cNvPr id="3082" name="ComboBox3"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4</xdr:row>
          <xdr:rowOff>9525</xdr:rowOff>
        </xdr:from>
        <xdr:to>
          <xdr:col>4</xdr:col>
          <xdr:colOff>438150</xdr:colOff>
          <xdr:row>5</xdr:row>
          <xdr:rowOff>152400</xdr:rowOff>
        </xdr:to>
        <xdr:sp macro="" textlink="">
          <xdr:nvSpPr>
            <xdr:cNvPr id="3083" name="ComboBox4"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xdr:row>
          <xdr:rowOff>342900</xdr:rowOff>
        </xdr:from>
        <xdr:to>
          <xdr:col>1</xdr:col>
          <xdr:colOff>1666875</xdr:colOff>
          <xdr:row>7</xdr:row>
          <xdr:rowOff>38100</xdr:rowOff>
        </xdr:to>
        <xdr:sp macro="" textlink="">
          <xdr:nvSpPr>
            <xdr:cNvPr id="3084" name="Label3"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xdr:row>
          <xdr:rowOff>0</xdr:rowOff>
        </xdr:from>
        <xdr:to>
          <xdr:col>1</xdr:col>
          <xdr:colOff>1685925</xdr:colOff>
          <xdr:row>10</xdr:row>
          <xdr:rowOff>47625</xdr:rowOff>
        </xdr:to>
        <xdr:sp macro="" textlink="">
          <xdr:nvSpPr>
            <xdr:cNvPr id="3130" name="Label4"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9525</xdr:rowOff>
        </xdr:from>
        <xdr:to>
          <xdr:col>1</xdr:col>
          <xdr:colOff>1685925</xdr:colOff>
          <xdr:row>11</xdr:row>
          <xdr:rowOff>66675</xdr:rowOff>
        </xdr:to>
        <xdr:sp macro="" textlink="">
          <xdr:nvSpPr>
            <xdr:cNvPr id="3132" name="Label5"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xdr:row>
          <xdr:rowOff>28575</xdr:rowOff>
        </xdr:from>
        <xdr:to>
          <xdr:col>1</xdr:col>
          <xdr:colOff>1685925</xdr:colOff>
          <xdr:row>12</xdr:row>
          <xdr:rowOff>57150</xdr:rowOff>
        </xdr:to>
        <xdr:sp macro="" textlink="">
          <xdr:nvSpPr>
            <xdr:cNvPr id="3133" name="Label6"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xdr:row>
          <xdr:rowOff>19050</xdr:rowOff>
        </xdr:from>
        <xdr:to>
          <xdr:col>1</xdr:col>
          <xdr:colOff>1685925</xdr:colOff>
          <xdr:row>13</xdr:row>
          <xdr:rowOff>57150</xdr:rowOff>
        </xdr:to>
        <xdr:sp macro="" textlink="">
          <xdr:nvSpPr>
            <xdr:cNvPr id="3134" name="Label7"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xdr:row>
          <xdr:rowOff>0</xdr:rowOff>
        </xdr:from>
        <xdr:to>
          <xdr:col>1</xdr:col>
          <xdr:colOff>1685925</xdr:colOff>
          <xdr:row>14</xdr:row>
          <xdr:rowOff>38100</xdr:rowOff>
        </xdr:to>
        <xdr:sp macro="" textlink="">
          <xdr:nvSpPr>
            <xdr:cNvPr id="3135" name="Label8"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16</xdr:row>
          <xdr:rowOff>57150</xdr:rowOff>
        </xdr:from>
        <xdr:to>
          <xdr:col>3</xdr:col>
          <xdr:colOff>828675</xdr:colOff>
          <xdr:row>17</xdr:row>
          <xdr:rowOff>95250</xdr:rowOff>
        </xdr:to>
        <xdr:sp macro="" textlink="">
          <xdr:nvSpPr>
            <xdr:cNvPr id="3164" name="CommandButton1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18</xdr:row>
          <xdr:rowOff>38100</xdr:rowOff>
        </xdr:from>
        <xdr:to>
          <xdr:col>3</xdr:col>
          <xdr:colOff>838200</xdr:colOff>
          <xdr:row>20</xdr:row>
          <xdr:rowOff>38100</xdr:rowOff>
        </xdr:to>
        <xdr:sp macro="" textlink="">
          <xdr:nvSpPr>
            <xdr:cNvPr id="3165" name="CommandButton1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1457325</xdr:colOff>
          <xdr:row>22</xdr:row>
          <xdr:rowOff>19050</xdr:rowOff>
        </xdr:from>
        <xdr:to>
          <xdr:col>3</xdr:col>
          <xdr:colOff>819150</xdr:colOff>
          <xdr:row>24</xdr:row>
          <xdr:rowOff>19050</xdr:rowOff>
        </xdr:to>
        <xdr:sp macro="" textlink="">
          <xdr:nvSpPr>
            <xdr:cNvPr id="3166" name="CommandButton1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20</xdr:row>
          <xdr:rowOff>142875</xdr:rowOff>
        </xdr:from>
        <xdr:to>
          <xdr:col>3</xdr:col>
          <xdr:colOff>809625</xdr:colOff>
          <xdr:row>21</xdr:row>
          <xdr:rowOff>76200</xdr:rowOff>
        </xdr:to>
        <xdr:sp macro="" textlink="">
          <xdr:nvSpPr>
            <xdr:cNvPr id="3168" name="CommandButton1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2209800</xdr:colOff>
          <xdr:row>11</xdr:row>
          <xdr:rowOff>57150</xdr:rowOff>
        </xdr:from>
        <xdr:to>
          <xdr:col>5</xdr:col>
          <xdr:colOff>1000125</xdr:colOff>
          <xdr:row>12</xdr:row>
          <xdr:rowOff>190500</xdr:rowOff>
        </xdr:to>
        <xdr:sp macro="" textlink="">
          <xdr:nvSpPr>
            <xdr:cNvPr id="3170" name="CommandButton15"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57150</xdr:rowOff>
        </xdr:from>
        <xdr:to>
          <xdr:col>1</xdr:col>
          <xdr:colOff>1419225</xdr:colOff>
          <xdr:row>17</xdr:row>
          <xdr:rowOff>95250</xdr:rowOff>
        </xdr:to>
        <xdr:sp macro="" textlink="">
          <xdr:nvSpPr>
            <xdr:cNvPr id="3177" name="CommandButton3"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38100</xdr:rowOff>
        </xdr:from>
        <xdr:to>
          <xdr:col>1</xdr:col>
          <xdr:colOff>1419225</xdr:colOff>
          <xdr:row>20</xdr:row>
          <xdr:rowOff>38100</xdr:rowOff>
        </xdr:to>
        <xdr:sp macro="" textlink="">
          <xdr:nvSpPr>
            <xdr:cNvPr id="3178" name="CommandButton1"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142875</xdr:rowOff>
        </xdr:from>
        <xdr:to>
          <xdr:col>1</xdr:col>
          <xdr:colOff>1419225</xdr:colOff>
          <xdr:row>21</xdr:row>
          <xdr:rowOff>66675</xdr:rowOff>
        </xdr:to>
        <xdr:sp macro="" textlink="">
          <xdr:nvSpPr>
            <xdr:cNvPr id="3179" name="CommandButton6"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19050</xdr:rowOff>
        </xdr:from>
        <xdr:to>
          <xdr:col>1</xdr:col>
          <xdr:colOff>1409700</xdr:colOff>
          <xdr:row>24</xdr:row>
          <xdr:rowOff>19050</xdr:rowOff>
        </xdr:to>
        <xdr:sp macro="" textlink="">
          <xdr:nvSpPr>
            <xdr:cNvPr id="3180" name="CommandButton7"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57150</xdr:rowOff>
        </xdr:from>
        <xdr:to>
          <xdr:col>2</xdr:col>
          <xdr:colOff>1181100</xdr:colOff>
          <xdr:row>17</xdr:row>
          <xdr:rowOff>95250</xdr:rowOff>
        </xdr:to>
        <xdr:sp macro="" textlink="">
          <xdr:nvSpPr>
            <xdr:cNvPr id="3181" name="CommandButton2"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38100</xdr:rowOff>
        </xdr:from>
        <xdr:to>
          <xdr:col>2</xdr:col>
          <xdr:colOff>1171575</xdr:colOff>
          <xdr:row>20</xdr:row>
          <xdr:rowOff>38100</xdr:rowOff>
        </xdr:to>
        <xdr:sp macro="" textlink="">
          <xdr:nvSpPr>
            <xdr:cNvPr id="3182" name="CommandButton9"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2247900</xdr:colOff>
          <xdr:row>6</xdr:row>
          <xdr:rowOff>0</xdr:rowOff>
        </xdr:from>
        <xdr:to>
          <xdr:col>5</xdr:col>
          <xdr:colOff>1028700</xdr:colOff>
          <xdr:row>7</xdr:row>
          <xdr:rowOff>142875</xdr:rowOff>
        </xdr:to>
        <xdr:sp macro="" textlink="">
          <xdr:nvSpPr>
            <xdr:cNvPr id="3183" name="CommandButton10"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2209800</xdr:colOff>
          <xdr:row>4</xdr:row>
          <xdr:rowOff>66675</xdr:rowOff>
        </xdr:from>
        <xdr:to>
          <xdr:col>5</xdr:col>
          <xdr:colOff>1000125</xdr:colOff>
          <xdr:row>5</xdr:row>
          <xdr:rowOff>247650</xdr:rowOff>
        </xdr:to>
        <xdr:sp macro="" textlink="">
          <xdr:nvSpPr>
            <xdr:cNvPr id="3184" name="CommandButton11"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142875</xdr:rowOff>
        </xdr:from>
        <xdr:to>
          <xdr:col>2</xdr:col>
          <xdr:colOff>1171575</xdr:colOff>
          <xdr:row>21</xdr:row>
          <xdr:rowOff>66675</xdr:rowOff>
        </xdr:to>
        <xdr:sp macro="" textlink="">
          <xdr:nvSpPr>
            <xdr:cNvPr id="3185" name="CommandButton1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16</xdr:row>
          <xdr:rowOff>57150</xdr:rowOff>
        </xdr:from>
        <xdr:to>
          <xdr:col>4</xdr:col>
          <xdr:colOff>981075</xdr:colOff>
          <xdr:row>17</xdr:row>
          <xdr:rowOff>95250</xdr:rowOff>
        </xdr:to>
        <xdr:sp macro="" textlink="">
          <xdr:nvSpPr>
            <xdr:cNvPr id="3186" name="CommandButton1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18</xdr:row>
          <xdr:rowOff>38100</xdr:rowOff>
        </xdr:from>
        <xdr:to>
          <xdr:col>4</xdr:col>
          <xdr:colOff>981075</xdr:colOff>
          <xdr:row>20</xdr:row>
          <xdr:rowOff>38100</xdr:rowOff>
        </xdr:to>
        <xdr:sp macro="" textlink="">
          <xdr:nvSpPr>
            <xdr:cNvPr id="3187" name="CommandButton1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20</xdr:row>
          <xdr:rowOff>142875</xdr:rowOff>
        </xdr:from>
        <xdr:to>
          <xdr:col>4</xdr:col>
          <xdr:colOff>1000125</xdr:colOff>
          <xdr:row>21</xdr:row>
          <xdr:rowOff>66675</xdr:rowOff>
        </xdr:to>
        <xdr:sp macro="" textlink="">
          <xdr:nvSpPr>
            <xdr:cNvPr id="3189" name="CommandButton2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22</xdr:row>
          <xdr:rowOff>19050</xdr:rowOff>
        </xdr:from>
        <xdr:to>
          <xdr:col>4</xdr:col>
          <xdr:colOff>1009650</xdr:colOff>
          <xdr:row>24</xdr:row>
          <xdr:rowOff>19050</xdr:rowOff>
        </xdr:to>
        <xdr:sp macro="" textlink="">
          <xdr:nvSpPr>
            <xdr:cNvPr id="3190" name="CommandButton2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24</xdr:row>
          <xdr:rowOff>114300</xdr:rowOff>
        </xdr:from>
        <xdr:to>
          <xdr:col>4</xdr:col>
          <xdr:colOff>1009650</xdr:colOff>
          <xdr:row>26</xdr:row>
          <xdr:rowOff>114300</xdr:rowOff>
        </xdr:to>
        <xdr:sp macro="" textlink="">
          <xdr:nvSpPr>
            <xdr:cNvPr id="3191" name="CommandButton2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24</xdr:row>
          <xdr:rowOff>123825</xdr:rowOff>
        </xdr:from>
        <xdr:to>
          <xdr:col>1</xdr:col>
          <xdr:colOff>1409700</xdr:colOff>
          <xdr:row>26</xdr:row>
          <xdr:rowOff>133350</xdr:rowOff>
        </xdr:to>
        <xdr:sp macro="" textlink="">
          <xdr:nvSpPr>
            <xdr:cNvPr id="3192" name="CommandButton8"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695325</xdr:colOff>
          <xdr:row>3</xdr:row>
          <xdr:rowOff>66675</xdr:rowOff>
        </xdr:from>
        <xdr:to>
          <xdr:col>4</xdr:col>
          <xdr:colOff>1590675</xdr:colOff>
          <xdr:row>4</xdr:row>
          <xdr:rowOff>171450</xdr:rowOff>
        </xdr:to>
        <xdr:sp macro="" textlink="">
          <xdr:nvSpPr>
            <xdr:cNvPr id="54273" name="CommandButton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257175</xdr:colOff>
          <xdr:row>1</xdr:row>
          <xdr:rowOff>95250</xdr:rowOff>
        </xdr:from>
        <xdr:to>
          <xdr:col>9</xdr:col>
          <xdr:colOff>1152525</xdr:colOff>
          <xdr:row>3</xdr:row>
          <xdr:rowOff>38100</xdr:rowOff>
        </xdr:to>
        <xdr:sp macro="" textlink="">
          <xdr:nvSpPr>
            <xdr:cNvPr id="62465" name="CommandButton1" hidden="1">
              <a:extLst>
                <a:ext uri="{63B3BB69-23CF-44E3-9099-C40C66FF867C}">
                  <a14:compatExt spid="_x0000_s62465"/>
                </a:ext>
                <a:ext uri="{FF2B5EF4-FFF2-40B4-BE49-F238E27FC236}">
                  <a16:creationId xmlns:a16="http://schemas.microsoft.com/office/drawing/2014/main" id="{00000000-0008-0000-0A00-000001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590550</xdr:colOff>
          <xdr:row>4</xdr:row>
          <xdr:rowOff>0</xdr:rowOff>
        </xdr:from>
        <xdr:to>
          <xdr:col>5</xdr:col>
          <xdr:colOff>1485900</xdr:colOff>
          <xdr:row>6</xdr:row>
          <xdr:rowOff>95250</xdr:rowOff>
        </xdr:to>
        <xdr:sp macro="" textlink="">
          <xdr:nvSpPr>
            <xdr:cNvPr id="61441" name="CommandButton1" hidden="1">
              <a:extLst>
                <a:ext uri="{63B3BB69-23CF-44E3-9099-C40C66FF867C}">
                  <a14:compatExt spid="_x0000_s61441"/>
                </a:ext>
                <a:ext uri="{FF2B5EF4-FFF2-40B4-BE49-F238E27FC236}">
                  <a16:creationId xmlns:a16="http://schemas.microsoft.com/office/drawing/2014/main" id="{00000000-0008-0000-0B00-000001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457200</xdr:colOff>
          <xdr:row>2</xdr:row>
          <xdr:rowOff>104775</xdr:rowOff>
        </xdr:from>
        <xdr:to>
          <xdr:col>7</xdr:col>
          <xdr:colOff>1352550</xdr:colOff>
          <xdr:row>4</xdr:row>
          <xdr:rowOff>47625</xdr:rowOff>
        </xdr:to>
        <xdr:sp macro="" textlink="">
          <xdr:nvSpPr>
            <xdr:cNvPr id="59393" name="CommandButton1" hidden="1">
              <a:extLst>
                <a:ext uri="{63B3BB69-23CF-44E3-9099-C40C66FF867C}">
                  <a14:compatExt spid="_x0000_s59393"/>
                </a:ext>
                <a:ext uri="{FF2B5EF4-FFF2-40B4-BE49-F238E27FC236}">
                  <a16:creationId xmlns:a16="http://schemas.microsoft.com/office/drawing/2014/main" id="{00000000-0008-0000-0C00-000001E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4</xdr:row>
          <xdr:rowOff>28575</xdr:rowOff>
        </xdr:from>
        <xdr:to>
          <xdr:col>8</xdr:col>
          <xdr:colOff>1066800</xdr:colOff>
          <xdr:row>6</xdr:row>
          <xdr:rowOff>123825</xdr:rowOff>
        </xdr:to>
        <xdr:sp macro="" textlink="">
          <xdr:nvSpPr>
            <xdr:cNvPr id="80897" name="CommandButton1" hidden="1">
              <a:extLst>
                <a:ext uri="{63B3BB69-23CF-44E3-9099-C40C66FF867C}">
                  <a14:compatExt spid="_x0000_s80897"/>
                </a:ext>
                <a:ext uri="{FF2B5EF4-FFF2-40B4-BE49-F238E27FC236}">
                  <a16:creationId xmlns:a16="http://schemas.microsoft.com/office/drawing/2014/main" id="{00000000-0008-0000-0D00-0000013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xdr:row>
          <xdr:rowOff>0</xdr:rowOff>
        </xdr:from>
        <xdr:to>
          <xdr:col>3</xdr:col>
          <xdr:colOff>1314450</xdr:colOff>
          <xdr:row>4</xdr:row>
          <xdr:rowOff>19050</xdr:rowOff>
        </xdr:to>
        <xdr:sp macro="" textlink="">
          <xdr:nvSpPr>
            <xdr:cNvPr id="83969" name="CommandButton1" hidden="1">
              <a:extLst>
                <a:ext uri="{63B3BB69-23CF-44E3-9099-C40C66FF867C}">
                  <a14:compatExt spid="_x0000_s83969"/>
                </a:ext>
                <a:ext uri="{FF2B5EF4-FFF2-40B4-BE49-F238E27FC236}">
                  <a16:creationId xmlns:a16="http://schemas.microsoft.com/office/drawing/2014/main" id="{00000000-0008-0000-0E00-0000014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1</xdr:row>
          <xdr:rowOff>142875</xdr:rowOff>
        </xdr:from>
        <xdr:to>
          <xdr:col>3</xdr:col>
          <xdr:colOff>1323975</xdr:colOff>
          <xdr:row>4</xdr:row>
          <xdr:rowOff>0</xdr:rowOff>
        </xdr:to>
        <xdr:sp macro="" textlink="">
          <xdr:nvSpPr>
            <xdr:cNvPr id="87041" name="CommandButton1" hidden="1">
              <a:extLst>
                <a:ext uri="{63B3BB69-23CF-44E3-9099-C40C66FF867C}">
                  <a14:compatExt spid="_x0000_s87041"/>
                </a:ext>
                <a:ext uri="{FF2B5EF4-FFF2-40B4-BE49-F238E27FC236}">
                  <a16:creationId xmlns:a16="http://schemas.microsoft.com/office/drawing/2014/main" id="{00000000-0008-0000-0F00-0000015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1</xdr:row>
          <xdr:rowOff>57150</xdr:rowOff>
        </xdr:from>
        <xdr:to>
          <xdr:col>5</xdr:col>
          <xdr:colOff>1314450</xdr:colOff>
          <xdr:row>3</xdr:row>
          <xdr:rowOff>0</xdr:rowOff>
        </xdr:to>
        <xdr:sp macro="" textlink="">
          <xdr:nvSpPr>
            <xdr:cNvPr id="97281" name="CommandButton1" hidden="1">
              <a:extLst>
                <a:ext uri="{63B3BB69-23CF-44E3-9099-C40C66FF867C}">
                  <a14:compatExt spid="_x0000_s97281"/>
                </a:ext>
                <a:ext uri="{FF2B5EF4-FFF2-40B4-BE49-F238E27FC236}">
                  <a16:creationId xmlns:a16="http://schemas.microsoft.com/office/drawing/2014/main" id="{00000000-0008-0000-1000-00000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xdr:row>
          <xdr:rowOff>0</xdr:rowOff>
        </xdr:from>
        <xdr:to>
          <xdr:col>9</xdr:col>
          <xdr:colOff>914400</xdr:colOff>
          <xdr:row>3</xdr:row>
          <xdr:rowOff>104775</xdr:rowOff>
        </xdr:to>
        <xdr:sp macro="" textlink="">
          <xdr:nvSpPr>
            <xdr:cNvPr id="94209" name="CommandButton1" hidden="1">
              <a:extLst>
                <a:ext uri="{63B3BB69-23CF-44E3-9099-C40C66FF867C}">
                  <a14:compatExt spid="_x0000_s94209"/>
                </a:ext>
                <a:ext uri="{FF2B5EF4-FFF2-40B4-BE49-F238E27FC236}">
                  <a16:creationId xmlns:a16="http://schemas.microsoft.com/office/drawing/2014/main" id="{00000000-0008-0000-1100-000001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xdr:row>
          <xdr:rowOff>19050</xdr:rowOff>
        </xdr:from>
        <xdr:to>
          <xdr:col>11</xdr:col>
          <xdr:colOff>561975</xdr:colOff>
          <xdr:row>4</xdr:row>
          <xdr:rowOff>19050</xdr:rowOff>
        </xdr:to>
        <xdr:sp macro="" textlink="">
          <xdr:nvSpPr>
            <xdr:cNvPr id="63499" name="CommandButton1" hidden="1">
              <a:extLst>
                <a:ext uri="{63B3BB69-23CF-44E3-9099-C40C66FF867C}">
                  <a14:compatExt spid="_x0000_s63499"/>
                </a:ext>
                <a:ext uri="{FF2B5EF4-FFF2-40B4-BE49-F238E27FC236}">
                  <a16:creationId xmlns:a16="http://schemas.microsoft.com/office/drawing/2014/main" id="{00000000-0008-0000-1200-00000BF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xdr:row>
          <xdr:rowOff>19050</xdr:rowOff>
        </xdr:from>
        <xdr:to>
          <xdr:col>14</xdr:col>
          <xdr:colOff>123825</xdr:colOff>
          <xdr:row>4</xdr:row>
          <xdr:rowOff>28575</xdr:rowOff>
        </xdr:to>
        <xdr:sp macro="" textlink="">
          <xdr:nvSpPr>
            <xdr:cNvPr id="63500" name="CommandButton2" hidden="1">
              <a:extLst>
                <a:ext uri="{63B3BB69-23CF-44E3-9099-C40C66FF867C}">
                  <a14:compatExt spid="_x0000_s63500"/>
                </a:ext>
                <a:ext uri="{FF2B5EF4-FFF2-40B4-BE49-F238E27FC236}">
                  <a16:creationId xmlns:a16="http://schemas.microsoft.com/office/drawing/2014/main" id="{00000000-0008-0000-1200-00000CF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1704975</xdr:colOff>
      <xdr:row>293</xdr:row>
      <xdr:rowOff>0</xdr:rowOff>
    </xdr:from>
    <xdr:to>
      <xdr:col>4</xdr:col>
      <xdr:colOff>381000</xdr:colOff>
      <xdr:row>293</xdr:row>
      <xdr:rowOff>0</xdr:rowOff>
    </xdr:to>
    <xdr:sp macro="" textlink="">
      <xdr:nvSpPr>
        <xdr:cNvPr id="66562" name="Line 3">
          <a:extLst>
            <a:ext uri="{FF2B5EF4-FFF2-40B4-BE49-F238E27FC236}">
              <a16:creationId xmlns:a16="http://schemas.microsoft.com/office/drawing/2014/main" id="{00000000-0008-0000-0100-000002040100}"/>
            </a:ext>
          </a:extLst>
        </xdr:cNvPr>
        <xdr:cNvSpPr>
          <a:spLocks noChangeShapeType="1"/>
        </xdr:cNvSpPr>
      </xdr:nvSpPr>
      <xdr:spPr bwMode="auto">
        <a:xfrm>
          <a:off x="2657475" y="72856725"/>
          <a:ext cx="1781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293</xdr:row>
      <xdr:rowOff>0</xdr:rowOff>
    </xdr:from>
    <xdr:to>
      <xdr:col>6</xdr:col>
      <xdr:colOff>685800</xdr:colOff>
      <xdr:row>293</xdr:row>
      <xdr:rowOff>0</xdr:rowOff>
    </xdr:to>
    <xdr:sp macro="" textlink="">
      <xdr:nvSpPr>
        <xdr:cNvPr id="66563" name="Line 4">
          <a:extLst>
            <a:ext uri="{FF2B5EF4-FFF2-40B4-BE49-F238E27FC236}">
              <a16:creationId xmlns:a16="http://schemas.microsoft.com/office/drawing/2014/main" id="{00000000-0008-0000-0100-000003040100}"/>
            </a:ext>
          </a:extLst>
        </xdr:cNvPr>
        <xdr:cNvSpPr>
          <a:spLocks noChangeShapeType="1"/>
        </xdr:cNvSpPr>
      </xdr:nvSpPr>
      <xdr:spPr bwMode="auto">
        <a:xfrm>
          <a:off x="5095875" y="72856725"/>
          <a:ext cx="1533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6</xdr:col>
      <xdr:colOff>9525</xdr:colOff>
      <xdr:row>6</xdr:row>
      <xdr:rowOff>304800</xdr:rowOff>
    </xdr:to>
    <xdr:pic>
      <xdr:nvPicPr>
        <xdr:cNvPr id="66564" name="Picture 7">
          <a:extLst>
            <a:ext uri="{FF2B5EF4-FFF2-40B4-BE49-F238E27FC236}">
              <a16:creationId xmlns:a16="http://schemas.microsoft.com/office/drawing/2014/main" id="{00000000-0008-0000-0100-0000040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531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2</xdr:row>
          <xdr:rowOff>76200</xdr:rowOff>
        </xdr:from>
        <xdr:to>
          <xdr:col>6</xdr:col>
          <xdr:colOff>933450</xdr:colOff>
          <xdr:row>4</xdr:row>
          <xdr:rowOff>19050</xdr:rowOff>
        </xdr:to>
        <xdr:sp macro="" textlink="">
          <xdr:nvSpPr>
            <xdr:cNvPr id="66561" name="CommandButton1" hidden="1">
              <a:extLst>
                <a:ext uri="{63B3BB69-23CF-44E3-9099-C40C66FF867C}">
                  <a14:compatExt spid="_x0000_s66561"/>
                </a:ext>
                <a:ext uri="{FF2B5EF4-FFF2-40B4-BE49-F238E27FC236}">
                  <a16:creationId xmlns:a16="http://schemas.microsoft.com/office/drawing/2014/main" id="{00000000-0008-0000-0100-000001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1885950</xdr:colOff>
      <xdr:row>387</xdr:row>
      <xdr:rowOff>0</xdr:rowOff>
    </xdr:from>
    <xdr:to>
      <xdr:col>3</xdr:col>
      <xdr:colOff>38100</xdr:colOff>
      <xdr:row>387</xdr:row>
      <xdr:rowOff>0</xdr:rowOff>
    </xdr:to>
    <xdr:sp macro="" textlink="">
      <xdr:nvSpPr>
        <xdr:cNvPr id="67586" name="Line 3">
          <a:extLst>
            <a:ext uri="{FF2B5EF4-FFF2-40B4-BE49-F238E27FC236}">
              <a16:creationId xmlns:a16="http://schemas.microsoft.com/office/drawing/2014/main" id="{00000000-0008-0000-0200-000002080100}"/>
            </a:ext>
          </a:extLst>
        </xdr:cNvPr>
        <xdr:cNvSpPr>
          <a:spLocks noChangeShapeType="1"/>
        </xdr:cNvSpPr>
      </xdr:nvSpPr>
      <xdr:spPr bwMode="auto">
        <a:xfrm>
          <a:off x="2705100" y="77247750"/>
          <a:ext cx="1533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714375</xdr:colOff>
      <xdr:row>387</xdr:row>
      <xdr:rowOff>0</xdr:rowOff>
    </xdr:from>
    <xdr:to>
      <xdr:col>4</xdr:col>
      <xdr:colOff>1047750</xdr:colOff>
      <xdr:row>387</xdr:row>
      <xdr:rowOff>0</xdr:rowOff>
    </xdr:to>
    <xdr:sp macro="" textlink="">
      <xdr:nvSpPr>
        <xdr:cNvPr id="67587" name="Line 4">
          <a:extLst>
            <a:ext uri="{FF2B5EF4-FFF2-40B4-BE49-F238E27FC236}">
              <a16:creationId xmlns:a16="http://schemas.microsoft.com/office/drawing/2014/main" id="{00000000-0008-0000-0200-000003080100}"/>
            </a:ext>
          </a:extLst>
        </xdr:cNvPr>
        <xdr:cNvSpPr>
          <a:spLocks noChangeShapeType="1"/>
        </xdr:cNvSpPr>
      </xdr:nvSpPr>
      <xdr:spPr bwMode="auto">
        <a:xfrm>
          <a:off x="4914900" y="77247750"/>
          <a:ext cx="1533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276225</xdr:colOff>
          <xdr:row>3</xdr:row>
          <xdr:rowOff>85725</xdr:rowOff>
        </xdr:from>
        <xdr:to>
          <xdr:col>4</xdr:col>
          <xdr:colOff>1162050</xdr:colOff>
          <xdr:row>5</xdr:row>
          <xdr:rowOff>28575</xdr:rowOff>
        </xdr:to>
        <xdr:sp macro="" textlink="">
          <xdr:nvSpPr>
            <xdr:cNvPr id="67585" name="CommandButton1" hidden="1">
              <a:extLst>
                <a:ext uri="{63B3BB69-23CF-44E3-9099-C40C66FF867C}">
                  <a14:compatExt spid="_x0000_s67585"/>
                </a:ext>
                <a:ext uri="{FF2B5EF4-FFF2-40B4-BE49-F238E27FC236}">
                  <a16:creationId xmlns:a16="http://schemas.microsoft.com/office/drawing/2014/main" id="{00000000-0008-0000-0200-0000010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0</xdr:colOff>
      <xdr:row>0</xdr:row>
      <xdr:rowOff>0</xdr:rowOff>
    </xdr:from>
    <xdr:to>
      <xdr:col>4</xdr:col>
      <xdr:colOff>219075</xdr:colOff>
      <xdr:row>6</xdr:row>
      <xdr:rowOff>238125</xdr:rowOff>
    </xdr:to>
    <xdr:pic>
      <xdr:nvPicPr>
        <xdr:cNvPr id="67588" name="Picture 7">
          <a:extLst>
            <a:ext uri="{FF2B5EF4-FFF2-40B4-BE49-F238E27FC236}">
              <a16:creationId xmlns:a16="http://schemas.microsoft.com/office/drawing/2014/main" id="{00000000-0008-0000-0200-0000040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97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409575</xdr:colOff>
      <xdr:row>383</xdr:row>
      <xdr:rowOff>142875</xdr:rowOff>
    </xdr:from>
    <xdr:to>
      <xdr:col>2</xdr:col>
      <xdr:colOff>1123950</xdr:colOff>
      <xdr:row>383</xdr:row>
      <xdr:rowOff>142875</xdr:rowOff>
    </xdr:to>
    <xdr:sp macro="" textlink="">
      <xdr:nvSpPr>
        <xdr:cNvPr id="67589" name="Line 3">
          <a:extLst>
            <a:ext uri="{FF2B5EF4-FFF2-40B4-BE49-F238E27FC236}">
              <a16:creationId xmlns:a16="http://schemas.microsoft.com/office/drawing/2014/main" id="{00000000-0008-0000-0200-000005080100}"/>
            </a:ext>
          </a:extLst>
        </xdr:cNvPr>
        <xdr:cNvSpPr>
          <a:spLocks noChangeShapeType="1"/>
        </xdr:cNvSpPr>
      </xdr:nvSpPr>
      <xdr:spPr bwMode="auto">
        <a:xfrm>
          <a:off x="409575" y="76742925"/>
          <a:ext cx="1533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184</xdr:row>
      <xdr:rowOff>142875</xdr:rowOff>
    </xdr:from>
    <xdr:to>
      <xdr:col>2</xdr:col>
      <xdr:colOff>1228725</xdr:colOff>
      <xdr:row>184</xdr:row>
      <xdr:rowOff>142875</xdr:rowOff>
    </xdr:to>
    <xdr:sp macro="" textlink="">
      <xdr:nvSpPr>
        <xdr:cNvPr id="68610" name="Line 2">
          <a:extLst>
            <a:ext uri="{FF2B5EF4-FFF2-40B4-BE49-F238E27FC236}">
              <a16:creationId xmlns:a16="http://schemas.microsoft.com/office/drawing/2014/main" id="{00000000-0008-0000-0300-0000020C0100}"/>
            </a:ext>
          </a:extLst>
        </xdr:cNvPr>
        <xdr:cNvSpPr>
          <a:spLocks noChangeShapeType="1"/>
        </xdr:cNvSpPr>
      </xdr:nvSpPr>
      <xdr:spPr bwMode="auto">
        <a:xfrm>
          <a:off x="476250" y="3829050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1685925</xdr:colOff>
      <xdr:row>187</xdr:row>
      <xdr:rowOff>114300</xdr:rowOff>
    </xdr:from>
    <xdr:to>
      <xdr:col>3</xdr:col>
      <xdr:colOff>247650</xdr:colOff>
      <xdr:row>187</xdr:row>
      <xdr:rowOff>114300</xdr:rowOff>
    </xdr:to>
    <xdr:sp macro="" textlink="">
      <xdr:nvSpPr>
        <xdr:cNvPr id="68611" name="Line 3">
          <a:extLst>
            <a:ext uri="{FF2B5EF4-FFF2-40B4-BE49-F238E27FC236}">
              <a16:creationId xmlns:a16="http://schemas.microsoft.com/office/drawing/2014/main" id="{00000000-0008-0000-0300-0000030C0100}"/>
            </a:ext>
          </a:extLst>
        </xdr:cNvPr>
        <xdr:cNvSpPr>
          <a:spLocks noChangeShapeType="1"/>
        </xdr:cNvSpPr>
      </xdr:nvSpPr>
      <xdr:spPr bwMode="auto">
        <a:xfrm>
          <a:off x="2543175" y="38747700"/>
          <a:ext cx="1733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1047750</xdr:colOff>
      <xdr:row>187</xdr:row>
      <xdr:rowOff>104775</xdr:rowOff>
    </xdr:from>
    <xdr:to>
      <xdr:col>4</xdr:col>
      <xdr:colOff>1162050</xdr:colOff>
      <xdr:row>187</xdr:row>
      <xdr:rowOff>104775</xdr:rowOff>
    </xdr:to>
    <xdr:sp macro="" textlink="">
      <xdr:nvSpPr>
        <xdr:cNvPr id="68612" name="Line 4">
          <a:extLst>
            <a:ext uri="{FF2B5EF4-FFF2-40B4-BE49-F238E27FC236}">
              <a16:creationId xmlns:a16="http://schemas.microsoft.com/office/drawing/2014/main" id="{00000000-0008-0000-0300-0000040C0100}"/>
            </a:ext>
          </a:extLst>
        </xdr:cNvPr>
        <xdr:cNvSpPr>
          <a:spLocks noChangeShapeType="1"/>
        </xdr:cNvSpPr>
      </xdr:nvSpPr>
      <xdr:spPr bwMode="auto">
        <a:xfrm>
          <a:off x="5076825" y="38738175"/>
          <a:ext cx="1323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323850</xdr:colOff>
          <xdr:row>3</xdr:row>
          <xdr:rowOff>76200</xdr:rowOff>
        </xdr:from>
        <xdr:to>
          <xdr:col>4</xdr:col>
          <xdr:colOff>1219200</xdr:colOff>
          <xdr:row>5</xdr:row>
          <xdr:rowOff>9525</xdr:rowOff>
        </xdr:to>
        <xdr:sp macro="" textlink="">
          <xdr:nvSpPr>
            <xdr:cNvPr id="68609" name="CommandButton1" hidden="1">
              <a:extLst>
                <a:ext uri="{63B3BB69-23CF-44E3-9099-C40C66FF867C}">
                  <a14:compatExt spid="_x0000_s68609"/>
                </a:ext>
                <a:ext uri="{FF2B5EF4-FFF2-40B4-BE49-F238E27FC236}">
                  <a16:creationId xmlns:a16="http://schemas.microsoft.com/office/drawing/2014/main" id="{00000000-0008-0000-0300-000001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0</xdr:colOff>
      <xdr:row>0</xdr:row>
      <xdr:rowOff>0</xdr:rowOff>
    </xdr:from>
    <xdr:to>
      <xdr:col>4</xdr:col>
      <xdr:colOff>381000</xdr:colOff>
      <xdr:row>6</xdr:row>
      <xdr:rowOff>238125</xdr:rowOff>
    </xdr:to>
    <xdr:pic>
      <xdr:nvPicPr>
        <xdr:cNvPr id="68613" name="Picture 7">
          <a:extLst>
            <a:ext uri="{FF2B5EF4-FFF2-40B4-BE49-F238E27FC236}">
              <a16:creationId xmlns:a16="http://schemas.microsoft.com/office/drawing/2014/main" id="{00000000-0008-0000-0300-0000050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97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463</xdr:row>
      <xdr:rowOff>152400</xdr:rowOff>
    </xdr:from>
    <xdr:to>
      <xdr:col>2</xdr:col>
      <xdr:colOff>1209675</xdr:colOff>
      <xdr:row>463</xdr:row>
      <xdr:rowOff>152400</xdr:rowOff>
    </xdr:to>
    <xdr:sp macro="" textlink="">
      <xdr:nvSpPr>
        <xdr:cNvPr id="69634" name="Line 2">
          <a:extLst>
            <a:ext uri="{FF2B5EF4-FFF2-40B4-BE49-F238E27FC236}">
              <a16:creationId xmlns:a16="http://schemas.microsoft.com/office/drawing/2014/main" id="{00000000-0008-0000-0400-000002100100}"/>
            </a:ext>
          </a:extLst>
        </xdr:cNvPr>
        <xdr:cNvSpPr>
          <a:spLocks noChangeShapeType="1"/>
        </xdr:cNvSpPr>
      </xdr:nvSpPr>
      <xdr:spPr bwMode="auto">
        <a:xfrm>
          <a:off x="466725" y="98478975"/>
          <a:ext cx="1676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1590675</xdr:colOff>
      <xdr:row>466</xdr:row>
      <xdr:rowOff>114300</xdr:rowOff>
    </xdr:from>
    <xdr:to>
      <xdr:col>3</xdr:col>
      <xdr:colOff>152400</xdr:colOff>
      <xdr:row>466</xdr:row>
      <xdr:rowOff>114300</xdr:rowOff>
    </xdr:to>
    <xdr:sp macro="" textlink="">
      <xdr:nvSpPr>
        <xdr:cNvPr id="69635" name="Line 3">
          <a:extLst>
            <a:ext uri="{FF2B5EF4-FFF2-40B4-BE49-F238E27FC236}">
              <a16:creationId xmlns:a16="http://schemas.microsoft.com/office/drawing/2014/main" id="{00000000-0008-0000-0400-000003100100}"/>
            </a:ext>
          </a:extLst>
        </xdr:cNvPr>
        <xdr:cNvSpPr>
          <a:spLocks noChangeShapeType="1"/>
        </xdr:cNvSpPr>
      </xdr:nvSpPr>
      <xdr:spPr bwMode="auto">
        <a:xfrm>
          <a:off x="2524125" y="9892665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1047750</xdr:colOff>
      <xdr:row>466</xdr:row>
      <xdr:rowOff>104775</xdr:rowOff>
    </xdr:from>
    <xdr:to>
      <xdr:col>4</xdr:col>
      <xdr:colOff>1162050</xdr:colOff>
      <xdr:row>466</xdr:row>
      <xdr:rowOff>104775</xdr:rowOff>
    </xdr:to>
    <xdr:sp macro="" textlink="">
      <xdr:nvSpPr>
        <xdr:cNvPr id="69636" name="Line 4">
          <a:extLst>
            <a:ext uri="{FF2B5EF4-FFF2-40B4-BE49-F238E27FC236}">
              <a16:creationId xmlns:a16="http://schemas.microsoft.com/office/drawing/2014/main" id="{00000000-0008-0000-0400-000004100100}"/>
            </a:ext>
          </a:extLst>
        </xdr:cNvPr>
        <xdr:cNvSpPr>
          <a:spLocks noChangeShapeType="1"/>
        </xdr:cNvSpPr>
      </xdr:nvSpPr>
      <xdr:spPr bwMode="auto">
        <a:xfrm>
          <a:off x="5219700" y="98917125"/>
          <a:ext cx="1409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352425</xdr:colOff>
          <xdr:row>3</xdr:row>
          <xdr:rowOff>104775</xdr:rowOff>
        </xdr:from>
        <xdr:to>
          <xdr:col>4</xdr:col>
          <xdr:colOff>1200150</xdr:colOff>
          <xdr:row>5</xdr:row>
          <xdr:rowOff>19050</xdr:rowOff>
        </xdr:to>
        <xdr:sp macro="" textlink="">
          <xdr:nvSpPr>
            <xdr:cNvPr id="69633" name="CommandButton1" hidden="1">
              <a:extLst>
                <a:ext uri="{63B3BB69-23CF-44E3-9099-C40C66FF867C}">
                  <a14:compatExt spid="_x0000_s69633"/>
                </a:ext>
                <a:ext uri="{FF2B5EF4-FFF2-40B4-BE49-F238E27FC236}">
                  <a16:creationId xmlns:a16="http://schemas.microsoft.com/office/drawing/2014/main" id="{00000000-0008-0000-0400-000001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0</xdr:colOff>
      <xdr:row>0</xdr:row>
      <xdr:rowOff>0</xdr:rowOff>
    </xdr:from>
    <xdr:to>
      <xdr:col>4</xdr:col>
      <xdr:colOff>161925</xdr:colOff>
      <xdr:row>6</xdr:row>
      <xdr:rowOff>238125</xdr:rowOff>
    </xdr:to>
    <xdr:pic>
      <xdr:nvPicPr>
        <xdr:cNvPr id="69637" name="Picture 7">
          <a:extLst>
            <a:ext uri="{FF2B5EF4-FFF2-40B4-BE49-F238E27FC236}">
              <a16:creationId xmlns:a16="http://schemas.microsoft.com/office/drawing/2014/main" id="{00000000-0008-0000-0400-0000051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927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762000</xdr:colOff>
      <xdr:row>6</xdr:row>
      <xdr:rowOff>438150</xdr:rowOff>
    </xdr:to>
    <xdr:pic>
      <xdr:nvPicPr>
        <xdr:cNvPr id="38916" name="Picture 1">
          <a:extLst>
            <a:ext uri="{FF2B5EF4-FFF2-40B4-BE49-F238E27FC236}">
              <a16:creationId xmlns:a16="http://schemas.microsoft.com/office/drawing/2014/main" id="{00000000-0008-0000-0500-000004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723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447675</xdr:colOff>
          <xdr:row>4</xdr:row>
          <xdr:rowOff>0</xdr:rowOff>
        </xdr:from>
        <xdr:to>
          <xdr:col>10</xdr:col>
          <xdr:colOff>866775</xdr:colOff>
          <xdr:row>6</xdr:row>
          <xdr:rowOff>85725</xdr:rowOff>
        </xdr:to>
        <xdr:sp macro="" textlink="">
          <xdr:nvSpPr>
            <xdr:cNvPr id="38915" name="CommandButton1" hidden="1">
              <a:extLst>
                <a:ext uri="{63B3BB69-23CF-44E3-9099-C40C66FF867C}">
                  <a14:compatExt spid="_x0000_s38915"/>
                </a:ext>
                <a:ext uri="{FF2B5EF4-FFF2-40B4-BE49-F238E27FC236}">
                  <a16:creationId xmlns:a16="http://schemas.microsoft.com/office/drawing/2014/main" id="{00000000-0008-0000-05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xdr:row>
          <xdr:rowOff>57150</xdr:rowOff>
        </xdr:from>
        <xdr:to>
          <xdr:col>5</xdr:col>
          <xdr:colOff>1295400</xdr:colOff>
          <xdr:row>3</xdr:row>
          <xdr:rowOff>200025</xdr:rowOff>
        </xdr:to>
        <xdr:sp macro="" textlink="">
          <xdr:nvSpPr>
            <xdr:cNvPr id="70657" name="CommandButton1" hidden="1">
              <a:extLst>
                <a:ext uri="{63B3BB69-23CF-44E3-9099-C40C66FF867C}">
                  <a14:compatExt spid="_x0000_s70657"/>
                </a:ext>
                <a:ext uri="{FF2B5EF4-FFF2-40B4-BE49-F238E27FC236}">
                  <a16:creationId xmlns:a16="http://schemas.microsoft.com/office/drawing/2014/main" id="{00000000-0008-0000-0600-000001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561975</xdr:colOff>
          <xdr:row>2</xdr:row>
          <xdr:rowOff>104775</xdr:rowOff>
        </xdr:from>
        <xdr:to>
          <xdr:col>6</xdr:col>
          <xdr:colOff>1790700</xdr:colOff>
          <xdr:row>3</xdr:row>
          <xdr:rowOff>266700</xdr:rowOff>
        </xdr:to>
        <xdr:sp macro="" textlink="">
          <xdr:nvSpPr>
            <xdr:cNvPr id="71681" name="CommandButton1" hidden="1">
              <a:extLst>
                <a:ext uri="{63B3BB69-23CF-44E3-9099-C40C66FF867C}">
                  <a14:compatExt spid="_x0000_s71681"/>
                </a:ext>
                <a:ext uri="{FF2B5EF4-FFF2-40B4-BE49-F238E27FC236}">
                  <a16:creationId xmlns:a16="http://schemas.microsoft.com/office/drawing/2014/main" id="{00000000-0008-0000-0700-000001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1</xdr:row>
          <xdr:rowOff>104775</xdr:rowOff>
        </xdr:from>
        <xdr:to>
          <xdr:col>5</xdr:col>
          <xdr:colOff>47625</xdr:colOff>
          <xdr:row>3</xdr:row>
          <xdr:rowOff>76200</xdr:rowOff>
        </xdr:to>
        <xdr:sp macro="" textlink="">
          <xdr:nvSpPr>
            <xdr:cNvPr id="73729" name="CommandButton1" hidden="1">
              <a:extLst>
                <a:ext uri="{63B3BB69-23CF-44E3-9099-C40C66FF867C}">
                  <a14:compatExt spid="_x0000_s73729"/>
                </a:ext>
                <a:ext uri="{FF2B5EF4-FFF2-40B4-BE49-F238E27FC236}">
                  <a16:creationId xmlns:a16="http://schemas.microsoft.com/office/drawing/2014/main" id="{00000000-0008-0000-0800-000001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ZR_Dvanaestomesecni_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rena%20Nedovi&#263;\O8_ZU_ZR_2010_Zbirn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i"/>
      <sheetName val="Obrazac1"/>
      <sheetName val="Obrazac2"/>
      <sheetName val="Obrazac3"/>
      <sheetName val="Obrazac4"/>
      <sheetName val="Obrazac5"/>
      <sheetName val="Obrazac6"/>
      <sheetName val="Obrazac7"/>
      <sheetName val="K9OOSO"/>
      <sheetName val="OZPR"/>
      <sheetName val="Transferi"/>
      <sheetName val="BO"/>
      <sheetName val="KontrolaF"/>
      <sheetName val="Kontrola"/>
    </sheetNames>
    <sheetDataSet>
      <sheetData sheetId="0" refreshError="1">
        <row r="29">
          <cell r="A29">
            <v>0</v>
          </cell>
          <cell r="D2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eni"/>
      <sheetName val="00201001"/>
      <sheetName val="00201002"/>
      <sheetName val="00201004"/>
      <sheetName val="00201005"/>
      <sheetName val="00201006"/>
      <sheetName val="00201007"/>
      <sheetName val="00202001"/>
      <sheetName val="00202003"/>
      <sheetName val="00202004"/>
      <sheetName val="00202005"/>
      <sheetName val="00202007"/>
      <sheetName val="00202008"/>
      <sheetName val="00202009"/>
      <sheetName val="00202010"/>
      <sheetName val="00202011"/>
      <sheetName val="00202012"/>
      <sheetName val="00203001"/>
      <sheetName val="00203002"/>
      <sheetName val="00203003"/>
      <sheetName val="00203004"/>
      <sheetName val="00203005"/>
      <sheetName val="00203006"/>
      <sheetName val="00203007"/>
      <sheetName val="00203008"/>
      <sheetName val="00203009"/>
      <sheetName val="00203010"/>
      <sheetName val="00203011"/>
      <sheetName val="00203012"/>
      <sheetName val="00204001"/>
      <sheetName val="00204002"/>
      <sheetName val="00204003"/>
      <sheetName val="00204004"/>
      <sheetName val="00204005"/>
      <sheetName val="00204006"/>
      <sheetName val="00204008"/>
      <sheetName val="00204009"/>
      <sheetName val="00204010"/>
      <sheetName val="00204011"/>
      <sheetName val="00204012"/>
      <sheetName val="00204013"/>
      <sheetName val="00204014"/>
      <sheetName val="00204015"/>
      <sheetName val="00204016"/>
      <sheetName val="00204017"/>
      <sheetName val="00204018"/>
      <sheetName val="00205001"/>
      <sheetName val="00205002"/>
      <sheetName val="00205003"/>
      <sheetName val="00205005"/>
      <sheetName val="00205006"/>
      <sheetName val="00205007"/>
      <sheetName val="00205008"/>
      <sheetName val="00205009"/>
      <sheetName val="00206001"/>
      <sheetName val="00206002"/>
      <sheetName val="00206003"/>
      <sheetName val="00206004"/>
      <sheetName val="00206005"/>
      <sheetName val="00206006"/>
      <sheetName val="00206007"/>
      <sheetName val="00206008"/>
      <sheetName val="00206009"/>
      <sheetName val="00206010"/>
      <sheetName val="00206012"/>
      <sheetName val="00206013"/>
      <sheetName val="00206014"/>
      <sheetName val="00206015"/>
      <sheetName val="00206016"/>
      <sheetName val="00206017"/>
      <sheetName val="00206018"/>
      <sheetName val="00206019"/>
      <sheetName val="00206020"/>
      <sheetName val="00206021"/>
      <sheetName val="00206022"/>
      <sheetName val="00206023"/>
      <sheetName val="00206024"/>
      <sheetName val="00206025"/>
      <sheetName val="00206026"/>
      <sheetName val="00206027"/>
      <sheetName val="00206028"/>
      <sheetName val="00207001"/>
      <sheetName val="00207002"/>
      <sheetName val="00207003"/>
      <sheetName val="00207004"/>
      <sheetName val="00207005"/>
      <sheetName val="00207007"/>
      <sheetName val="00207008"/>
      <sheetName val="00207009"/>
      <sheetName val="00207010"/>
      <sheetName val="00207011"/>
      <sheetName val="00207012"/>
      <sheetName val="00207013"/>
      <sheetName val="00208001"/>
      <sheetName val="00208002"/>
      <sheetName val="00208003"/>
      <sheetName val="00208005"/>
      <sheetName val="00208006"/>
      <sheetName val="00208007"/>
      <sheetName val="00208008"/>
      <sheetName val="00208009"/>
      <sheetName val="00208010"/>
      <sheetName val="00208011"/>
      <sheetName val="00208012"/>
      <sheetName val="00209001"/>
      <sheetName val="00209002"/>
      <sheetName val="00209003"/>
      <sheetName val="00209004"/>
      <sheetName val="00209005"/>
      <sheetName val="00210001"/>
      <sheetName val="00210002"/>
      <sheetName val="00210003"/>
      <sheetName val="00210004"/>
      <sheetName val="00210005"/>
      <sheetName val="00210006"/>
      <sheetName val="00210007"/>
      <sheetName val="00211001"/>
      <sheetName val="00211002"/>
      <sheetName val="00211003"/>
      <sheetName val="00211004"/>
      <sheetName val="00211005"/>
      <sheetName val="00211006"/>
      <sheetName val="00211007"/>
      <sheetName val="00212001"/>
      <sheetName val="00212002"/>
      <sheetName val="00212003"/>
      <sheetName val="00212004"/>
      <sheetName val="00212005"/>
      <sheetName val="00212006"/>
      <sheetName val="00212007"/>
      <sheetName val="00212008"/>
      <sheetName val="00212009"/>
      <sheetName val="00212010"/>
      <sheetName val="00212011"/>
      <sheetName val="00212012"/>
      <sheetName val="00212013"/>
      <sheetName val="00212014"/>
      <sheetName val="00213001"/>
      <sheetName val="00213002"/>
      <sheetName val="00213005"/>
      <sheetName val="00213006"/>
      <sheetName val="00213007"/>
      <sheetName val="00213008"/>
      <sheetName val="00213009"/>
      <sheetName val="00213010"/>
      <sheetName val="00213011"/>
      <sheetName val="00213012"/>
      <sheetName val="00214001"/>
      <sheetName val="00214002"/>
      <sheetName val="00214003"/>
      <sheetName val="00214005"/>
      <sheetName val="00214006"/>
      <sheetName val="00214007"/>
      <sheetName val="00215001"/>
      <sheetName val="00215002"/>
      <sheetName val="00215003"/>
      <sheetName val="00215004"/>
      <sheetName val="00215005"/>
      <sheetName val="00215006"/>
      <sheetName val="00216001"/>
      <sheetName val="00216002"/>
      <sheetName val="00216003"/>
      <sheetName val="00216004"/>
      <sheetName val="00216005"/>
      <sheetName val="00217001"/>
      <sheetName val="00217003"/>
      <sheetName val="00217004"/>
      <sheetName val="00217005"/>
      <sheetName val="00217006"/>
      <sheetName val="00217007"/>
      <sheetName val="00217008"/>
      <sheetName val="00218001"/>
      <sheetName val="00218002"/>
      <sheetName val="00218003"/>
      <sheetName val="00218004"/>
      <sheetName val="00218005"/>
      <sheetName val="00218006"/>
      <sheetName val="00218007"/>
      <sheetName val="00218008"/>
      <sheetName val="00218009"/>
      <sheetName val="00218010"/>
      <sheetName val="00218011"/>
      <sheetName val="00219001"/>
      <sheetName val="00219002"/>
      <sheetName val="00219003"/>
      <sheetName val="00219004"/>
      <sheetName val="00219005"/>
      <sheetName val="00219006"/>
      <sheetName val="00219007"/>
      <sheetName val="00219008"/>
      <sheetName val="00219009"/>
      <sheetName val="00220001"/>
      <sheetName val="00220002"/>
      <sheetName val="00220003"/>
      <sheetName val="00220004"/>
      <sheetName val="00220005"/>
      <sheetName val="00220006"/>
      <sheetName val="00220007"/>
      <sheetName val="00220008"/>
      <sheetName val="00220009"/>
      <sheetName val="00220010"/>
      <sheetName val="00220011"/>
      <sheetName val="00220012"/>
      <sheetName val="00220013"/>
      <sheetName val="00220014"/>
      <sheetName val="00220015"/>
      <sheetName val="00220016"/>
      <sheetName val="00220017"/>
      <sheetName val="00220018"/>
      <sheetName val="00220019"/>
      <sheetName val="00220020"/>
      <sheetName val="00220021"/>
      <sheetName val="00220022"/>
      <sheetName val="00221001"/>
      <sheetName val="00221002"/>
      <sheetName val="00221003"/>
      <sheetName val="00221005"/>
      <sheetName val="00221006"/>
      <sheetName val="00222001"/>
      <sheetName val="00222002"/>
      <sheetName val="00222003"/>
      <sheetName val="00222004"/>
      <sheetName val="00222005"/>
      <sheetName val="00222006"/>
      <sheetName val="00223001"/>
      <sheetName val="00223003"/>
      <sheetName val="00223004"/>
      <sheetName val="00223005"/>
      <sheetName val="00223006"/>
      <sheetName val="00223007"/>
      <sheetName val="00223008"/>
      <sheetName val="00223009"/>
      <sheetName val="00223010"/>
      <sheetName val="00224001"/>
      <sheetName val="00224002"/>
      <sheetName val="00224003"/>
      <sheetName val="00224004"/>
      <sheetName val="00224005"/>
      <sheetName val="00224006"/>
      <sheetName val="00224007"/>
      <sheetName val="00224008"/>
      <sheetName val="00224009"/>
      <sheetName val="00224010"/>
      <sheetName val="00224011"/>
      <sheetName val="00224012"/>
      <sheetName val="00225001"/>
      <sheetName val="00225002"/>
      <sheetName val="00225003"/>
      <sheetName val="00225004"/>
      <sheetName val="00225005"/>
      <sheetName val="00225006"/>
      <sheetName val="00225007"/>
      <sheetName val="00225008"/>
      <sheetName val="00225009"/>
      <sheetName val="00225010"/>
      <sheetName val="00225011"/>
      <sheetName val="00225012"/>
      <sheetName val="00225013"/>
      <sheetName val="00225014"/>
      <sheetName val="00225015"/>
      <sheetName val="00225016"/>
      <sheetName val="00225017"/>
      <sheetName val="00228001"/>
      <sheetName val="00228002"/>
      <sheetName val="00228003"/>
      <sheetName val="00228004"/>
      <sheetName val="00229001"/>
      <sheetName val="00229002"/>
      <sheetName val="00230001"/>
      <sheetName val="00230002"/>
      <sheetName val="00230003"/>
      <sheetName val="00230004"/>
      <sheetName val="00230005"/>
      <sheetName val="00230006"/>
      <sheetName val="00230007"/>
      <sheetName val="00230008"/>
      <sheetName val="00230009"/>
      <sheetName val="00230010"/>
      <sheetName val="00230011"/>
      <sheetName val="00230012"/>
      <sheetName val="00230013"/>
      <sheetName val="00230014"/>
      <sheetName val="00230015"/>
      <sheetName val="00230016"/>
      <sheetName val="00230017"/>
      <sheetName val="00230018"/>
      <sheetName val="00230019"/>
      <sheetName val="00230020"/>
      <sheetName val="00230021"/>
      <sheetName val="00230022"/>
      <sheetName val="00230023"/>
      <sheetName val="00230024"/>
      <sheetName val="00230025"/>
      <sheetName val="00230026"/>
      <sheetName val="00230027"/>
      <sheetName val="00230028"/>
      <sheetName val="00230030"/>
      <sheetName val="00230031"/>
      <sheetName val="00230032"/>
      <sheetName val="00230033"/>
      <sheetName val="00230034"/>
      <sheetName val="00230035"/>
      <sheetName val="00230036"/>
      <sheetName val="00230037"/>
      <sheetName val="00230038"/>
      <sheetName val="00230039"/>
      <sheetName val="00230040"/>
      <sheetName val="00230041"/>
      <sheetName val="00230042"/>
      <sheetName val="00230043"/>
      <sheetName val="00230044"/>
      <sheetName val="00230045"/>
      <sheetName val="00230046"/>
      <sheetName val="00230047"/>
      <sheetName val="00230048"/>
      <sheetName val="00230049"/>
      <sheetName val="00230050"/>
      <sheetName val="00230051"/>
      <sheetName val="00230052"/>
      <sheetName val="00230053"/>
      <sheetName val="00230055"/>
      <sheetName val="00230057"/>
      <sheetName val="00312001"/>
      <sheetName val="00330006"/>
      <sheetName val="00406007"/>
      <sheetName val="Obrazac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42.emf"/><Relationship Id="rId4" Type="http://schemas.openxmlformats.org/officeDocument/2006/relationships/control" Target="../activeX/activeX4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43.emf"/><Relationship Id="rId4" Type="http://schemas.openxmlformats.org/officeDocument/2006/relationships/control" Target="../activeX/activeX4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4.emf"/><Relationship Id="rId4" Type="http://schemas.openxmlformats.org/officeDocument/2006/relationships/control" Target="../activeX/activeX4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45.emf"/><Relationship Id="rId4" Type="http://schemas.openxmlformats.org/officeDocument/2006/relationships/control" Target="../activeX/activeX4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image" Target="../media/image46.emf"/><Relationship Id="rId4" Type="http://schemas.openxmlformats.org/officeDocument/2006/relationships/control" Target="../activeX/activeX4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image" Target="../media/image47.emf"/><Relationship Id="rId4" Type="http://schemas.openxmlformats.org/officeDocument/2006/relationships/control" Target="../activeX/activeX4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image" Target="../media/image48.emf"/><Relationship Id="rId4" Type="http://schemas.openxmlformats.org/officeDocument/2006/relationships/control" Target="../activeX/activeX4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5" Type="http://schemas.openxmlformats.org/officeDocument/2006/relationships/image" Target="../media/image49.emf"/><Relationship Id="rId4" Type="http://schemas.openxmlformats.org/officeDocument/2006/relationships/control" Target="../activeX/activeX4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openxmlformats.org/officeDocument/2006/relationships/image" Target="../media/image50.emf"/><Relationship Id="rId4" Type="http://schemas.openxmlformats.org/officeDocument/2006/relationships/control" Target="../activeX/activeX4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image" Target="../media/image52.emf"/><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ontrol" Target="../activeX/activeX51.xml"/><Relationship Id="rId5" Type="http://schemas.openxmlformats.org/officeDocument/2006/relationships/image" Target="../media/image51.emf"/><Relationship Id="rId4" Type="http://schemas.openxmlformats.org/officeDocument/2006/relationships/control" Target="../activeX/activeX5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3.emf"/><Relationship Id="rId4" Type="http://schemas.openxmlformats.org/officeDocument/2006/relationships/control" Target="../activeX/activeX3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5.emf"/><Relationship Id="rId4" Type="http://schemas.openxmlformats.org/officeDocument/2006/relationships/control" Target="../activeX/activeX3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6.emf"/><Relationship Id="rId4" Type="http://schemas.openxmlformats.org/officeDocument/2006/relationships/control" Target="../activeX/activeX3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37.emf"/><Relationship Id="rId4" Type="http://schemas.openxmlformats.org/officeDocument/2006/relationships/control" Target="../activeX/activeX3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38.emf"/><Relationship Id="rId4" Type="http://schemas.openxmlformats.org/officeDocument/2006/relationships/control" Target="../activeX/activeX3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39.emf"/><Relationship Id="rId4" Type="http://schemas.openxmlformats.org/officeDocument/2006/relationships/control" Target="../activeX/activeX3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40.emf"/><Relationship Id="rId4" Type="http://schemas.openxmlformats.org/officeDocument/2006/relationships/control" Target="../activeX/activeX3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41.emf"/><Relationship Id="rId4" Type="http://schemas.openxmlformats.org/officeDocument/2006/relationships/control" Target="../activeX/activeX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89"/>
  <sheetViews>
    <sheetView showRowColHeaders="0" showZeros="0" showOutlineSymbols="0" defaultGridColor="0" topLeftCell="A4" colorId="8" zoomScaleNormal="100" zoomScaleSheetLayoutView="50" workbookViewId="0">
      <selection activeCell="C14" sqref="C14:D14"/>
    </sheetView>
  </sheetViews>
  <sheetFormatPr defaultRowHeight="12.75"/>
  <cols>
    <col min="1" max="1" width="3.140625" style="34" customWidth="1"/>
    <col min="2" max="2" width="25.7109375" style="34" customWidth="1"/>
    <col min="3" max="3" width="27" style="34" customWidth="1"/>
    <col min="4" max="4" width="20.140625" style="34" customWidth="1"/>
    <col min="5" max="5" width="36.85546875" style="34" customWidth="1"/>
    <col min="6" max="6" width="38.28515625" style="34" customWidth="1"/>
    <col min="7" max="7" width="38.140625" style="34" customWidth="1"/>
    <col min="8" max="16384" width="9.140625" style="34"/>
  </cols>
  <sheetData>
    <row r="1" spans="1:6" ht="45.75" customHeight="1">
      <c r="A1" s="598" t="s">
        <v>2455</v>
      </c>
      <c r="B1" s="598"/>
      <c r="C1" s="598"/>
      <c r="D1" s="598"/>
      <c r="E1" s="598"/>
      <c r="F1" s="598"/>
    </row>
    <row r="2" spans="1:6" ht="52.5" customHeight="1">
      <c r="A2" s="595" t="s">
        <v>858</v>
      </c>
      <c r="B2" s="596"/>
      <c r="C2" s="596"/>
      <c r="D2" s="596"/>
      <c r="E2" s="596"/>
      <c r="F2" s="597"/>
    </row>
    <row r="3" spans="1:6" ht="22.5" customHeight="1"/>
    <row r="4" spans="1:6" ht="10.5" customHeight="1"/>
    <row r="6" spans="1:6" ht="27.75" customHeight="1">
      <c r="E6" s="44"/>
    </row>
    <row r="7" spans="1:6" ht="16.5" customHeight="1">
      <c r="C7" s="45" t="s">
        <v>2611</v>
      </c>
      <c r="E7" s="43"/>
    </row>
    <row r="8" spans="1:6">
      <c r="E8" s="35"/>
    </row>
    <row r="9" spans="1:6" ht="3.75" customHeight="1"/>
    <row r="10" spans="1:6" ht="16.5" customHeight="1">
      <c r="C10" s="600" t="s">
        <v>2612</v>
      </c>
      <c r="D10" s="601"/>
      <c r="E10" s="36"/>
    </row>
    <row r="11" spans="1:6" ht="16.5" customHeight="1">
      <c r="C11" s="600" t="s">
        <v>2613</v>
      </c>
      <c r="D11" s="601"/>
    </row>
    <row r="12" spans="1:6" ht="16.5" customHeight="1">
      <c r="B12" s="37"/>
      <c r="C12" s="600" t="s">
        <v>2614</v>
      </c>
      <c r="D12" s="601"/>
      <c r="E12" s="37"/>
    </row>
    <row r="13" spans="1:6" ht="16.5" customHeight="1">
      <c r="B13" s="37"/>
      <c r="C13" s="600" t="s">
        <v>2615</v>
      </c>
      <c r="D13" s="601"/>
      <c r="E13" s="37"/>
    </row>
    <row r="14" spans="1:6" ht="16.5" customHeight="1">
      <c r="B14" s="37"/>
      <c r="C14" s="602" t="s">
        <v>2616</v>
      </c>
      <c r="D14" s="602"/>
      <c r="E14" s="37"/>
    </row>
    <row r="15" spans="1:6" ht="13.5" customHeight="1">
      <c r="B15" s="37"/>
      <c r="E15" s="37"/>
    </row>
    <row r="16" spans="1:6" ht="3" customHeight="1">
      <c r="B16" s="37"/>
      <c r="E16" s="37"/>
    </row>
    <row r="17" spans="1:7" ht="22.5" customHeight="1">
      <c r="B17" s="37"/>
      <c r="C17" s="37"/>
      <c r="D17" s="37"/>
      <c r="E17" s="37"/>
    </row>
    <row r="18" spans="1:7">
      <c r="B18" s="37"/>
      <c r="C18" s="37"/>
      <c r="D18" s="37"/>
      <c r="E18" s="599"/>
      <c r="F18" s="599"/>
    </row>
    <row r="19" spans="1:7">
      <c r="B19" s="37"/>
      <c r="C19" s="37"/>
      <c r="D19" s="37"/>
      <c r="E19" s="37"/>
    </row>
    <row r="20" spans="1:7">
      <c r="B20" s="37"/>
      <c r="C20" s="37"/>
      <c r="D20" s="37"/>
      <c r="E20" s="37"/>
    </row>
    <row r="21" spans="1:7" ht="31.5" customHeight="1">
      <c r="B21" s="37"/>
      <c r="C21" s="37"/>
      <c r="D21" s="37"/>
      <c r="E21" s="37"/>
      <c r="G21" s="208" t="str">
        <f xml:space="preserve"> IF(KontrolaF!J12 ="","Filijala nije obavila dodatnu kontrolu!", "Filijala je obavila dodatnu kontrolu!")</f>
        <v>Filijala nije obavila dodatnu kontrolu!</v>
      </c>
    </row>
    <row r="22" spans="1:7">
      <c r="B22" s="37"/>
      <c r="C22" s="37"/>
      <c r="D22" s="37"/>
      <c r="E22" s="37"/>
    </row>
    <row r="27" spans="1:7" ht="12.75" customHeight="1"/>
    <row r="28" spans="1:7" s="38" customFormat="1" ht="14.25" customHeight="1"/>
    <row r="29" spans="1:7" s="39" customFormat="1" ht="12.75" hidden="1" customHeight="1">
      <c r="A29" s="39" t="s">
        <v>560</v>
      </c>
      <c r="B29" s="39" t="str">
        <f>LEFT(A29,2)</f>
        <v>30</v>
      </c>
      <c r="D29" s="39" t="s">
        <v>2545</v>
      </c>
      <c r="E29" s="39" t="str">
        <f>LEFT(D29,8)</f>
        <v>00230019</v>
      </c>
    </row>
    <row r="30" spans="1:7" s="38" customFormat="1" ht="12.75" hidden="1" customHeight="1">
      <c r="A30" s="40" t="s">
        <v>41</v>
      </c>
      <c r="B30" s="41" t="s">
        <v>442</v>
      </c>
      <c r="C30" s="544" t="s">
        <v>2456</v>
      </c>
      <c r="D30" s="40" t="s">
        <v>130</v>
      </c>
    </row>
    <row r="31" spans="1:7" s="38" customFormat="1" ht="12.75" hidden="1" customHeight="1">
      <c r="A31" s="40" t="s">
        <v>561</v>
      </c>
      <c r="B31" s="41" t="s">
        <v>442</v>
      </c>
      <c r="C31" s="544" t="s">
        <v>2457</v>
      </c>
      <c r="D31" s="40" t="s">
        <v>131</v>
      </c>
    </row>
    <row r="32" spans="1:7" s="38" customFormat="1" ht="12.75" hidden="1" customHeight="1">
      <c r="A32" s="40" t="s">
        <v>42</v>
      </c>
      <c r="B32" s="42" t="s">
        <v>442</v>
      </c>
      <c r="C32" s="545" t="s">
        <v>522</v>
      </c>
      <c r="D32" s="40" t="s">
        <v>132</v>
      </c>
    </row>
    <row r="33" spans="1:4" s="38" customFormat="1" ht="12.75" hidden="1" customHeight="1">
      <c r="A33" s="40" t="s">
        <v>562</v>
      </c>
      <c r="B33" s="42" t="s">
        <v>442</v>
      </c>
      <c r="C33" s="545" t="s">
        <v>502</v>
      </c>
      <c r="D33" s="40" t="s">
        <v>133</v>
      </c>
    </row>
    <row r="34" spans="1:4" s="38" customFormat="1" ht="12.75" hidden="1" customHeight="1">
      <c r="A34" s="40" t="s">
        <v>43</v>
      </c>
      <c r="B34" s="42" t="s">
        <v>442</v>
      </c>
      <c r="C34" s="545" t="s">
        <v>523</v>
      </c>
      <c r="D34" s="40" t="s">
        <v>134</v>
      </c>
    </row>
    <row r="35" spans="1:4" s="38" customFormat="1" ht="12.75" hidden="1" customHeight="1">
      <c r="A35" s="40" t="s">
        <v>44</v>
      </c>
      <c r="B35" s="42" t="s">
        <v>442</v>
      </c>
      <c r="C35" s="545" t="s">
        <v>114</v>
      </c>
      <c r="D35" s="40" t="s">
        <v>135</v>
      </c>
    </row>
    <row r="36" spans="1:4" s="38" customFormat="1" ht="12.75" hidden="1" customHeight="1">
      <c r="A36" s="40" t="s">
        <v>45</v>
      </c>
      <c r="B36" s="42" t="s">
        <v>443</v>
      </c>
      <c r="C36" s="545" t="s">
        <v>503</v>
      </c>
      <c r="D36" s="40" t="s">
        <v>136</v>
      </c>
    </row>
    <row r="37" spans="1:4" s="38" customFormat="1" ht="12.75" hidden="1" customHeight="1">
      <c r="A37" s="40" t="s">
        <v>563</v>
      </c>
      <c r="B37" s="42" t="s">
        <v>443</v>
      </c>
      <c r="C37" s="545" t="s">
        <v>2458</v>
      </c>
      <c r="D37" s="40" t="s">
        <v>137</v>
      </c>
    </row>
    <row r="38" spans="1:4" s="38" customFormat="1" ht="12.75" hidden="1" customHeight="1">
      <c r="A38" s="40" t="s">
        <v>564</v>
      </c>
      <c r="B38" s="42" t="s">
        <v>443</v>
      </c>
      <c r="C38" s="545" t="s">
        <v>504</v>
      </c>
      <c r="D38" s="40" t="s">
        <v>2540</v>
      </c>
    </row>
    <row r="39" spans="1:4" s="38" customFormat="1" ht="12.75" hidden="1" customHeight="1">
      <c r="A39" s="40" t="s">
        <v>46</v>
      </c>
      <c r="B39" s="42" t="s">
        <v>443</v>
      </c>
      <c r="C39" s="545" t="s">
        <v>2459</v>
      </c>
      <c r="D39" s="40" t="s">
        <v>138</v>
      </c>
    </row>
    <row r="40" spans="1:4" s="38" customFormat="1" ht="12.75" hidden="1" customHeight="1">
      <c r="A40" s="81" t="s">
        <v>565</v>
      </c>
      <c r="B40" s="42" t="s">
        <v>443</v>
      </c>
      <c r="C40" s="545" t="s">
        <v>2460</v>
      </c>
      <c r="D40" s="40" t="s">
        <v>139</v>
      </c>
    </row>
    <row r="41" spans="1:4" s="38" customFormat="1" ht="12.75" hidden="1" customHeight="1">
      <c r="A41" s="40" t="s">
        <v>47</v>
      </c>
      <c r="B41" s="42" t="s">
        <v>443</v>
      </c>
      <c r="C41" s="545" t="s">
        <v>2461</v>
      </c>
      <c r="D41" s="40" t="s">
        <v>140</v>
      </c>
    </row>
    <row r="42" spans="1:4" s="38" customFormat="1" ht="12.75" hidden="1" customHeight="1">
      <c r="A42" s="40" t="s">
        <v>48</v>
      </c>
      <c r="B42" s="42" t="s">
        <v>443</v>
      </c>
      <c r="C42" s="545" t="s">
        <v>210</v>
      </c>
      <c r="D42" s="40" t="s">
        <v>2541</v>
      </c>
    </row>
    <row r="43" spans="1:4" s="38" customFormat="1" ht="12.75" hidden="1" customHeight="1">
      <c r="A43" s="40" t="s">
        <v>49</v>
      </c>
      <c r="B43" s="42" t="s">
        <v>443</v>
      </c>
      <c r="C43" s="545" t="s">
        <v>505</v>
      </c>
      <c r="D43" s="40" t="s">
        <v>141</v>
      </c>
    </row>
    <row r="44" spans="1:4" s="38" customFormat="1" ht="12.75" hidden="1" customHeight="1">
      <c r="A44" s="40" t="s">
        <v>566</v>
      </c>
      <c r="B44" s="42" t="s">
        <v>443</v>
      </c>
      <c r="C44" s="545" t="s">
        <v>211</v>
      </c>
      <c r="D44" s="40" t="s">
        <v>2542</v>
      </c>
    </row>
    <row r="45" spans="1:4" s="38" customFormat="1" ht="12.75" hidden="1" customHeight="1">
      <c r="A45" s="40" t="s">
        <v>567</v>
      </c>
      <c r="B45" s="42" t="s">
        <v>443</v>
      </c>
      <c r="C45" s="545" t="s">
        <v>212</v>
      </c>
      <c r="D45" s="40" t="s">
        <v>142</v>
      </c>
    </row>
    <row r="46" spans="1:4" s="38" customFormat="1" ht="12.75" hidden="1" customHeight="1">
      <c r="A46" s="40" t="s">
        <v>568</v>
      </c>
      <c r="B46" s="42" t="s">
        <v>441</v>
      </c>
      <c r="C46" s="545" t="s">
        <v>506</v>
      </c>
      <c r="D46" s="40" t="s">
        <v>2543</v>
      </c>
    </row>
    <row r="47" spans="1:4" s="38" customFormat="1" ht="12.75" hidden="1" customHeight="1">
      <c r="A47" s="40" t="s">
        <v>569</v>
      </c>
      <c r="B47" s="42" t="s">
        <v>441</v>
      </c>
      <c r="C47" s="545" t="s">
        <v>507</v>
      </c>
      <c r="D47" s="40" t="s">
        <v>2544</v>
      </c>
    </row>
    <row r="48" spans="1:4" s="38" customFormat="1" ht="12.75" hidden="1" customHeight="1">
      <c r="A48" s="40" t="s">
        <v>570</v>
      </c>
      <c r="B48" s="42" t="s">
        <v>441</v>
      </c>
      <c r="C48" s="545" t="s">
        <v>2462</v>
      </c>
      <c r="D48" s="40" t="s">
        <v>2545</v>
      </c>
    </row>
    <row r="49" spans="1:4" s="38" customFormat="1" ht="12.75" hidden="1" customHeight="1">
      <c r="A49" s="40" t="s">
        <v>571</v>
      </c>
      <c r="B49" s="42" t="s">
        <v>441</v>
      </c>
      <c r="C49" s="545" t="s">
        <v>508</v>
      </c>
      <c r="D49" s="40" t="s">
        <v>2546</v>
      </c>
    </row>
    <row r="50" spans="1:4" s="38" customFormat="1" ht="12.75" hidden="1" customHeight="1">
      <c r="A50" s="40" t="s">
        <v>572</v>
      </c>
      <c r="B50" s="42" t="s">
        <v>441</v>
      </c>
      <c r="C50" s="545" t="s">
        <v>2463</v>
      </c>
      <c r="D50" s="40" t="s">
        <v>2547</v>
      </c>
    </row>
    <row r="51" spans="1:4" s="38" customFormat="1" ht="12.75" hidden="1" customHeight="1">
      <c r="A51" s="40" t="s">
        <v>50</v>
      </c>
      <c r="B51" s="42" t="s">
        <v>441</v>
      </c>
      <c r="C51" s="545" t="s">
        <v>2464</v>
      </c>
      <c r="D51" s="40" t="s">
        <v>2548</v>
      </c>
    </row>
    <row r="52" spans="1:4" s="38" customFormat="1" ht="12.75" hidden="1" customHeight="1">
      <c r="A52" s="40" t="s">
        <v>51</v>
      </c>
      <c r="B52" s="42" t="s">
        <v>441</v>
      </c>
      <c r="C52" s="545" t="s">
        <v>213</v>
      </c>
      <c r="D52" s="40" t="s">
        <v>2549</v>
      </c>
    </row>
    <row r="53" spans="1:4" s="38" customFormat="1" ht="12.75" hidden="1" customHeight="1">
      <c r="A53" s="40" t="s">
        <v>573</v>
      </c>
      <c r="B53" s="42" t="s">
        <v>441</v>
      </c>
      <c r="C53" s="545" t="s">
        <v>509</v>
      </c>
      <c r="D53" s="40" t="s">
        <v>2550</v>
      </c>
    </row>
    <row r="54" spans="1:4" s="38" customFormat="1" ht="12.75" hidden="1" customHeight="1">
      <c r="A54" s="40" t="s">
        <v>52</v>
      </c>
      <c r="B54" s="42" t="s">
        <v>441</v>
      </c>
      <c r="C54" s="545" t="s">
        <v>63</v>
      </c>
      <c r="D54" s="40" t="s">
        <v>2551</v>
      </c>
    </row>
    <row r="55" spans="1:4" s="38" customFormat="1" ht="12.75" hidden="1" customHeight="1">
      <c r="A55" s="40" t="s">
        <v>559</v>
      </c>
      <c r="B55" s="42" t="s">
        <v>441</v>
      </c>
      <c r="C55" s="545" t="s">
        <v>68</v>
      </c>
      <c r="D55" s="40" t="s">
        <v>2552</v>
      </c>
    </row>
    <row r="56" spans="1:4" s="38" customFormat="1" ht="12.75" hidden="1" customHeight="1">
      <c r="A56" s="40" t="s">
        <v>574</v>
      </c>
      <c r="B56" s="42" t="s">
        <v>441</v>
      </c>
      <c r="C56" s="545" t="s">
        <v>69</v>
      </c>
      <c r="D56" s="40" t="s">
        <v>2553</v>
      </c>
    </row>
    <row r="57" spans="1:4" s="38" customFormat="1" ht="12.75" hidden="1" customHeight="1">
      <c r="A57" s="40" t="s">
        <v>560</v>
      </c>
      <c r="B57" s="42" t="s">
        <v>441</v>
      </c>
      <c r="C57" s="545" t="s">
        <v>70</v>
      </c>
      <c r="D57" s="40" t="s">
        <v>2554</v>
      </c>
    </row>
    <row r="58" spans="1:4" s="38" customFormat="1" ht="12.75" hidden="1" customHeight="1">
      <c r="A58" s="81" t="s">
        <v>253</v>
      </c>
      <c r="B58" s="42" t="s">
        <v>441</v>
      </c>
      <c r="C58" s="545" t="s">
        <v>71</v>
      </c>
      <c r="D58" s="40" t="s">
        <v>2429</v>
      </c>
    </row>
    <row r="59" spans="1:4" s="38" customFormat="1" ht="12.75" hidden="1" customHeight="1">
      <c r="A59" s="81"/>
      <c r="B59" s="42" t="s">
        <v>446</v>
      </c>
      <c r="C59" s="545" t="s">
        <v>118</v>
      </c>
      <c r="D59" s="40" t="s">
        <v>2555</v>
      </c>
    </row>
    <row r="60" spans="1:4" s="38" customFormat="1" ht="12.75" hidden="1" customHeight="1">
      <c r="A60" s="81"/>
      <c r="B60" s="42" t="s">
        <v>446</v>
      </c>
      <c r="C60" s="545" t="s">
        <v>2465</v>
      </c>
      <c r="D60" s="40" t="s">
        <v>2556</v>
      </c>
    </row>
    <row r="61" spans="1:4" s="38" customFormat="1" ht="12.75" hidden="1" customHeight="1">
      <c r="A61" s="40"/>
      <c r="B61" s="42" t="s">
        <v>446</v>
      </c>
      <c r="C61" s="545" t="s">
        <v>119</v>
      </c>
      <c r="D61" s="40" t="s">
        <v>2557</v>
      </c>
    </row>
    <row r="62" spans="1:4" s="38" customFormat="1" ht="12.75" hidden="1" customHeight="1">
      <c r="A62" s="40"/>
      <c r="B62" s="42" t="s">
        <v>446</v>
      </c>
      <c r="C62" s="545" t="s">
        <v>120</v>
      </c>
      <c r="D62" s="40" t="s">
        <v>2558</v>
      </c>
    </row>
    <row r="63" spans="1:4" s="38" customFormat="1" ht="12.75" hidden="1" customHeight="1">
      <c r="A63" s="81"/>
      <c r="B63" s="42" t="s">
        <v>446</v>
      </c>
      <c r="C63" s="545" t="s">
        <v>121</v>
      </c>
      <c r="D63" s="40" t="s">
        <v>2559</v>
      </c>
    </row>
    <row r="64" spans="1:4" s="38" customFormat="1" ht="12.75" hidden="1" customHeight="1">
      <c r="A64" s="81"/>
      <c r="B64" s="42" t="s">
        <v>446</v>
      </c>
      <c r="C64" s="545" t="s">
        <v>122</v>
      </c>
      <c r="D64" s="40" t="s">
        <v>2560</v>
      </c>
    </row>
    <row r="65" spans="1:4" s="38" customFormat="1" ht="12.75" hidden="1" customHeight="1">
      <c r="A65" s="81"/>
      <c r="B65" s="42" t="s">
        <v>446</v>
      </c>
      <c r="C65" s="545" t="s">
        <v>2466</v>
      </c>
      <c r="D65" s="40" t="s">
        <v>2561</v>
      </c>
    </row>
    <row r="66" spans="1:4" s="38" customFormat="1" ht="12.75" hidden="1" customHeight="1">
      <c r="A66" s="81"/>
      <c r="B66" s="42" t="s">
        <v>446</v>
      </c>
      <c r="C66" s="545" t="s">
        <v>2467</v>
      </c>
      <c r="D66" s="40" t="s">
        <v>2562</v>
      </c>
    </row>
    <row r="67" spans="1:4" s="38" customFormat="1" ht="12.75" hidden="1" customHeight="1">
      <c r="A67" s="81"/>
      <c r="B67" s="42" t="s">
        <v>446</v>
      </c>
      <c r="C67" s="545" t="s">
        <v>2468</v>
      </c>
      <c r="D67" s="40" t="s">
        <v>2563</v>
      </c>
    </row>
    <row r="68" spans="1:4" s="38" customFormat="1" ht="12.75" hidden="1" customHeight="1">
      <c r="A68" s="81"/>
      <c r="B68" s="42" t="s">
        <v>446</v>
      </c>
      <c r="C68" s="545" t="s">
        <v>214</v>
      </c>
      <c r="D68" s="40" t="s">
        <v>2564</v>
      </c>
    </row>
    <row r="69" spans="1:4" s="38" customFormat="1" ht="12.75" hidden="1" customHeight="1">
      <c r="A69" s="81"/>
      <c r="B69" s="42" t="s">
        <v>446</v>
      </c>
      <c r="C69" s="545" t="s">
        <v>391</v>
      </c>
      <c r="D69" s="40" t="s">
        <v>2565</v>
      </c>
    </row>
    <row r="70" spans="1:4" s="38" customFormat="1" ht="12.75" hidden="1" customHeight="1">
      <c r="A70" s="81"/>
      <c r="B70" s="42" t="s">
        <v>446</v>
      </c>
      <c r="C70" s="545" t="s">
        <v>215</v>
      </c>
      <c r="D70" s="40" t="s">
        <v>2566</v>
      </c>
    </row>
    <row r="71" spans="1:4" s="38" customFormat="1" ht="12.75" hidden="1" customHeight="1">
      <c r="A71" s="81"/>
      <c r="B71" s="42" t="s">
        <v>446</v>
      </c>
      <c r="C71" s="545" t="s">
        <v>216</v>
      </c>
      <c r="D71" s="40" t="s">
        <v>2567</v>
      </c>
    </row>
    <row r="72" spans="1:4" s="38" customFormat="1" ht="12.75" hidden="1" customHeight="1">
      <c r="A72" s="81"/>
      <c r="B72" s="42" t="s">
        <v>446</v>
      </c>
      <c r="C72" s="545" t="s">
        <v>115</v>
      </c>
      <c r="D72" s="40" t="s">
        <v>2568</v>
      </c>
    </row>
    <row r="73" spans="1:4" s="38" customFormat="1" ht="12.75" hidden="1" customHeight="1">
      <c r="A73" s="81"/>
      <c r="B73" s="42" t="s">
        <v>446</v>
      </c>
      <c r="C73" s="545" t="s">
        <v>64</v>
      </c>
      <c r="D73" s="40" t="s">
        <v>2569</v>
      </c>
    </row>
    <row r="74" spans="1:4" s="38" customFormat="1" ht="12.75" hidden="1" customHeight="1">
      <c r="A74" s="81"/>
      <c r="B74" s="42" t="s">
        <v>446</v>
      </c>
      <c r="C74" s="545" t="s">
        <v>65</v>
      </c>
      <c r="D74" s="40" t="s">
        <v>2570</v>
      </c>
    </row>
    <row r="75" spans="1:4" s="38" customFormat="1" ht="12.75" hidden="1" customHeight="1">
      <c r="A75" s="81"/>
      <c r="B75" s="42" t="s">
        <v>444</v>
      </c>
      <c r="C75" s="545" t="s">
        <v>392</v>
      </c>
      <c r="D75" s="40" t="s">
        <v>2571</v>
      </c>
    </row>
    <row r="76" spans="1:4" s="38" customFormat="1" ht="12.75" hidden="1" customHeight="1">
      <c r="A76" s="81"/>
      <c r="B76" s="42" t="s">
        <v>444</v>
      </c>
      <c r="C76" s="545" t="s">
        <v>393</v>
      </c>
      <c r="D76" s="40" t="s">
        <v>2572</v>
      </c>
    </row>
    <row r="77" spans="1:4" s="38" customFormat="1" ht="12.75" hidden="1" customHeight="1">
      <c r="A77" s="81"/>
      <c r="B77" s="42" t="s">
        <v>444</v>
      </c>
      <c r="C77" s="545" t="s">
        <v>394</v>
      </c>
      <c r="D77" s="40" t="s">
        <v>510</v>
      </c>
    </row>
    <row r="78" spans="1:4" s="38" customFormat="1" ht="12.75" hidden="1" customHeight="1">
      <c r="A78" s="81"/>
      <c r="B78" s="42" t="s">
        <v>444</v>
      </c>
      <c r="C78" s="545" t="s">
        <v>217</v>
      </c>
      <c r="D78" s="40" t="s">
        <v>511</v>
      </c>
    </row>
    <row r="79" spans="1:4" s="38" customFormat="1" ht="12.75" hidden="1" customHeight="1">
      <c r="A79" s="81"/>
      <c r="B79" s="42" t="s">
        <v>444</v>
      </c>
      <c r="C79" s="545" t="s">
        <v>395</v>
      </c>
      <c r="D79" s="40" t="s">
        <v>2573</v>
      </c>
    </row>
    <row r="80" spans="1:4" s="38" customFormat="1" ht="12.75" hidden="1" customHeight="1">
      <c r="A80" s="81"/>
      <c r="B80" s="42" t="s">
        <v>444</v>
      </c>
      <c r="C80" s="545" t="s">
        <v>116</v>
      </c>
      <c r="D80" s="40" t="s">
        <v>2574</v>
      </c>
    </row>
    <row r="81" spans="1:4" s="38" customFormat="1" ht="12.75" hidden="1" customHeight="1">
      <c r="A81" s="81"/>
      <c r="B81" s="42" t="s">
        <v>444</v>
      </c>
      <c r="C81" s="545" t="s">
        <v>117</v>
      </c>
      <c r="D81" s="40" t="s">
        <v>2575</v>
      </c>
    </row>
    <row r="82" spans="1:4" s="38" customFormat="1" ht="12.75" hidden="1" customHeight="1">
      <c r="A82" s="81"/>
      <c r="B82" s="42" t="s">
        <v>444</v>
      </c>
      <c r="C82" s="545" t="s">
        <v>2469</v>
      </c>
      <c r="D82" s="40" t="s">
        <v>857</v>
      </c>
    </row>
    <row r="83" spans="1:4" s="38" customFormat="1" ht="12.75" hidden="1" customHeight="1">
      <c r="A83" s="81"/>
      <c r="B83" s="42" t="s">
        <v>447</v>
      </c>
      <c r="C83" s="545" t="s">
        <v>396</v>
      </c>
      <c r="D83" s="40" t="s">
        <v>476</v>
      </c>
    </row>
    <row r="84" spans="1:4" s="38" customFormat="1" ht="12.75" hidden="1" customHeight="1">
      <c r="A84" s="81"/>
      <c r="B84" s="42" t="s">
        <v>447</v>
      </c>
      <c r="C84" s="545" t="s">
        <v>2470</v>
      </c>
      <c r="D84" s="40" t="s">
        <v>2576</v>
      </c>
    </row>
    <row r="85" spans="1:4" s="38" customFormat="1" ht="12.75" hidden="1" customHeight="1">
      <c r="A85" s="81"/>
      <c r="B85" s="42" t="s">
        <v>447</v>
      </c>
      <c r="C85" s="545" t="s">
        <v>2471</v>
      </c>
      <c r="D85" s="40" t="s">
        <v>2435</v>
      </c>
    </row>
    <row r="86" spans="1:4" s="38" customFormat="1" ht="12.75" hidden="1" customHeight="1">
      <c r="A86" s="81"/>
      <c r="B86" s="42" t="s">
        <v>447</v>
      </c>
      <c r="C86" s="545" t="s">
        <v>322</v>
      </c>
      <c r="D86" s="40"/>
    </row>
    <row r="87" spans="1:4" s="38" customFormat="1" ht="12.75" hidden="1" customHeight="1">
      <c r="A87" s="81"/>
      <c r="B87" s="42" t="s">
        <v>447</v>
      </c>
      <c r="C87" s="545" t="s">
        <v>323</v>
      </c>
      <c r="D87" s="40"/>
    </row>
    <row r="88" spans="1:4" s="38" customFormat="1" ht="12.75" hidden="1" customHeight="1">
      <c r="A88" s="81"/>
      <c r="B88" s="42" t="s">
        <v>447</v>
      </c>
      <c r="C88" s="545" t="s">
        <v>324</v>
      </c>
      <c r="D88" s="40"/>
    </row>
    <row r="89" spans="1:4" s="38" customFormat="1" ht="12.75" hidden="1" customHeight="1">
      <c r="A89" s="81"/>
      <c r="B89" s="42" t="s">
        <v>447</v>
      </c>
      <c r="C89" s="545" t="s">
        <v>325</v>
      </c>
      <c r="D89" s="40"/>
    </row>
    <row r="90" spans="1:4" s="38" customFormat="1" ht="12.75" hidden="1" customHeight="1">
      <c r="A90" s="81"/>
      <c r="B90" s="42" t="s">
        <v>447</v>
      </c>
      <c r="C90" s="545" t="s">
        <v>326</v>
      </c>
      <c r="D90" s="40"/>
    </row>
    <row r="91" spans="1:4" s="38" customFormat="1" ht="12.75" hidden="1" customHeight="1">
      <c r="A91" s="81"/>
      <c r="B91" s="42" t="s">
        <v>447</v>
      </c>
      <c r="C91" s="545" t="s">
        <v>327</v>
      </c>
      <c r="D91" s="40"/>
    </row>
    <row r="92" spans="1:4" s="38" customFormat="1" ht="12.75" hidden="1" customHeight="1">
      <c r="A92" s="81"/>
      <c r="B92" s="42" t="s">
        <v>447</v>
      </c>
      <c r="C92" s="545" t="s">
        <v>2472</v>
      </c>
      <c r="D92" s="40"/>
    </row>
    <row r="93" spans="1:4" s="38" customFormat="1" ht="12.75" hidden="1" customHeight="1">
      <c r="A93" s="81"/>
      <c r="B93" s="42" t="s">
        <v>447</v>
      </c>
      <c r="C93" s="545" t="s">
        <v>2473</v>
      </c>
      <c r="D93" s="40"/>
    </row>
    <row r="94" spans="1:4" s="38" customFormat="1" ht="12.75" hidden="1" customHeight="1">
      <c r="A94" s="81"/>
      <c r="B94" s="42" t="s">
        <v>447</v>
      </c>
      <c r="C94" s="545" t="s">
        <v>2474</v>
      </c>
      <c r="D94" s="40"/>
    </row>
    <row r="95" spans="1:4" s="38" customFormat="1" ht="12.75" hidden="1" customHeight="1">
      <c r="A95" s="81"/>
      <c r="B95" s="42" t="s">
        <v>447</v>
      </c>
      <c r="C95" s="545" t="s">
        <v>2475</v>
      </c>
      <c r="D95" s="40"/>
    </row>
    <row r="96" spans="1:4" s="38" customFormat="1" ht="12.75" hidden="1" customHeight="1">
      <c r="A96" s="81"/>
      <c r="B96" s="42" t="s">
        <v>447</v>
      </c>
      <c r="C96" s="545" t="s">
        <v>2476</v>
      </c>
      <c r="D96" s="40"/>
    </row>
    <row r="97" spans="1:4" s="38" customFormat="1" ht="12.75" hidden="1" customHeight="1">
      <c r="A97" s="81"/>
      <c r="B97" s="42" t="s">
        <v>447</v>
      </c>
      <c r="C97" s="545" t="s">
        <v>2477</v>
      </c>
      <c r="D97" s="40"/>
    </row>
    <row r="98" spans="1:4" s="38" customFormat="1" ht="12.75" hidden="1" customHeight="1">
      <c r="A98" s="81"/>
      <c r="B98" s="42" t="s">
        <v>447</v>
      </c>
      <c r="C98" s="545" t="s">
        <v>2478</v>
      </c>
      <c r="D98" s="40"/>
    </row>
    <row r="99" spans="1:4" s="38" customFormat="1" ht="12.75" hidden="1" customHeight="1">
      <c r="A99" s="81"/>
      <c r="B99" s="42" t="s">
        <v>447</v>
      </c>
      <c r="C99" s="545" t="s">
        <v>2479</v>
      </c>
      <c r="D99" s="40"/>
    </row>
    <row r="100" spans="1:4" s="38" customFormat="1" ht="12.75" hidden="1" customHeight="1">
      <c r="A100" s="81"/>
      <c r="B100" s="42" t="s">
        <v>447</v>
      </c>
      <c r="C100" s="545" t="s">
        <v>2480</v>
      </c>
      <c r="D100" s="40"/>
    </row>
    <row r="101" spans="1:4" s="38" customFormat="1" ht="12.75" hidden="1" customHeight="1">
      <c r="A101" s="81"/>
      <c r="B101" s="42" t="s">
        <v>447</v>
      </c>
      <c r="C101" s="545" t="s">
        <v>2481</v>
      </c>
      <c r="D101" s="40"/>
    </row>
    <row r="102" spans="1:4" s="38" customFormat="1" ht="12.75" hidden="1" customHeight="1">
      <c r="A102" s="81"/>
      <c r="B102" s="42" t="s">
        <v>447</v>
      </c>
      <c r="C102" s="545" t="s">
        <v>2482</v>
      </c>
      <c r="D102" s="40"/>
    </row>
    <row r="103" spans="1:4" s="38" customFormat="1" ht="12.75" hidden="1" customHeight="1">
      <c r="A103" s="81"/>
      <c r="B103" s="42" t="s">
        <v>447</v>
      </c>
      <c r="C103" s="545" t="s">
        <v>2483</v>
      </c>
      <c r="D103" s="40"/>
    </row>
    <row r="104" spans="1:4" s="38" customFormat="1" ht="12.75" hidden="1" customHeight="1">
      <c r="A104" s="81"/>
      <c r="B104" s="42" t="s">
        <v>447</v>
      </c>
      <c r="C104" s="545" t="s">
        <v>401</v>
      </c>
      <c r="D104" s="40"/>
    </row>
    <row r="105" spans="1:4" s="38" customFormat="1" ht="12.75" hidden="1" customHeight="1">
      <c r="A105" s="81"/>
      <c r="B105" s="42" t="s">
        <v>447</v>
      </c>
      <c r="C105" s="545" t="s">
        <v>2484</v>
      </c>
      <c r="D105" s="40"/>
    </row>
    <row r="106" spans="1:4" s="38" customFormat="1" ht="12.75" hidden="1" customHeight="1">
      <c r="A106" s="81"/>
      <c r="B106" s="42" t="s">
        <v>447</v>
      </c>
      <c r="C106" s="545" t="s">
        <v>2485</v>
      </c>
      <c r="D106" s="40"/>
    </row>
    <row r="107" spans="1:4" s="38" customFormat="1" ht="12.75" hidden="1" customHeight="1">
      <c r="A107" s="81"/>
      <c r="B107" s="42" t="s">
        <v>447</v>
      </c>
      <c r="C107" s="545" t="s">
        <v>218</v>
      </c>
      <c r="D107" s="40"/>
    </row>
    <row r="108" spans="1:4" s="38" customFormat="1" ht="12.75" hidden="1" customHeight="1">
      <c r="A108" s="81"/>
      <c r="B108" s="42" t="s">
        <v>447</v>
      </c>
      <c r="C108" s="545" t="s">
        <v>219</v>
      </c>
      <c r="D108" s="40"/>
    </row>
    <row r="109" spans="1:4" s="38" customFormat="1" ht="12.75" hidden="1" customHeight="1">
      <c r="A109" s="81"/>
      <c r="B109" s="42" t="s">
        <v>447</v>
      </c>
      <c r="C109" s="545" t="s">
        <v>220</v>
      </c>
      <c r="D109" s="40"/>
    </row>
    <row r="110" spans="1:4" s="38" customFormat="1" ht="12.75" hidden="1" customHeight="1">
      <c r="A110" s="81"/>
      <c r="B110" s="42" t="s">
        <v>447</v>
      </c>
      <c r="C110" s="545" t="s">
        <v>617</v>
      </c>
      <c r="D110" s="40"/>
    </row>
    <row r="111" spans="1:4" s="38" customFormat="1" ht="12.75" hidden="1" customHeight="1">
      <c r="A111" s="81"/>
      <c r="B111" s="42" t="s">
        <v>449</v>
      </c>
      <c r="C111" s="545" t="s">
        <v>402</v>
      </c>
      <c r="D111" s="40"/>
    </row>
    <row r="112" spans="1:4" s="38" customFormat="1" ht="12.75" hidden="1" customHeight="1">
      <c r="A112" s="81"/>
      <c r="B112" s="42" t="s">
        <v>449</v>
      </c>
      <c r="C112" s="545" t="s">
        <v>403</v>
      </c>
      <c r="D112" s="40"/>
    </row>
    <row r="113" spans="1:4" s="38" customFormat="1" ht="12.75" hidden="1" customHeight="1">
      <c r="A113" s="81"/>
      <c r="B113" s="42" t="s">
        <v>449</v>
      </c>
      <c r="C113" s="545" t="s">
        <v>404</v>
      </c>
      <c r="D113" s="40"/>
    </row>
    <row r="114" spans="1:4" s="38" customFormat="1" ht="12.75" hidden="1" customHeight="1">
      <c r="A114" s="81"/>
      <c r="B114" s="42" t="s">
        <v>449</v>
      </c>
      <c r="C114" s="545" t="s">
        <v>2486</v>
      </c>
      <c r="D114" s="40"/>
    </row>
    <row r="115" spans="1:4" s="38" customFormat="1" ht="12.75" hidden="1" customHeight="1">
      <c r="A115" s="81"/>
      <c r="B115" s="42" t="s">
        <v>449</v>
      </c>
      <c r="C115" s="545" t="s">
        <v>405</v>
      </c>
      <c r="D115" s="40"/>
    </row>
    <row r="116" spans="1:4" s="38" customFormat="1" ht="12.75" hidden="1" customHeight="1">
      <c r="A116" s="81"/>
      <c r="B116" s="42" t="s">
        <v>449</v>
      </c>
      <c r="C116" s="545" t="s">
        <v>2487</v>
      </c>
      <c r="D116" s="40"/>
    </row>
    <row r="117" spans="1:4" s="38" customFormat="1" ht="12.75" hidden="1" customHeight="1">
      <c r="A117" s="81"/>
      <c r="B117" s="42" t="s">
        <v>449</v>
      </c>
      <c r="C117" s="545" t="s">
        <v>2488</v>
      </c>
      <c r="D117" s="40"/>
    </row>
    <row r="118" spans="1:4" s="38" customFormat="1" ht="12.75" hidden="1" customHeight="1">
      <c r="A118" s="81"/>
      <c r="B118" s="42" t="s">
        <v>449</v>
      </c>
      <c r="C118" s="545" t="s">
        <v>2489</v>
      </c>
      <c r="D118" s="40"/>
    </row>
    <row r="119" spans="1:4" s="38" customFormat="1" ht="12.75" hidden="1" customHeight="1">
      <c r="A119" s="81"/>
      <c r="B119" s="42" t="s">
        <v>449</v>
      </c>
      <c r="C119" s="545" t="s">
        <v>2490</v>
      </c>
      <c r="D119" s="40"/>
    </row>
    <row r="120" spans="1:4" s="38" customFormat="1" ht="12.75" hidden="1" customHeight="1">
      <c r="A120" s="81"/>
      <c r="B120" s="42" t="s">
        <v>449</v>
      </c>
      <c r="C120" s="545" t="s">
        <v>221</v>
      </c>
      <c r="D120" s="40"/>
    </row>
    <row r="121" spans="1:4" s="38" customFormat="1" ht="12.75" hidden="1" customHeight="1">
      <c r="A121" s="81"/>
      <c r="B121" s="42" t="s">
        <v>449</v>
      </c>
      <c r="C121" s="545" t="s">
        <v>2491</v>
      </c>
      <c r="D121" s="40"/>
    </row>
    <row r="122" spans="1:4" s="38" customFormat="1" ht="12.75" hidden="1" customHeight="1">
      <c r="A122" s="81"/>
      <c r="B122" s="42" t="s">
        <v>449</v>
      </c>
      <c r="C122" s="545" t="s">
        <v>2492</v>
      </c>
      <c r="D122" s="40"/>
    </row>
    <row r="123" spans="1:4" s="38" customFormat="1" ht="12.75" hidden="1" customHeight="1">
      <c r="A123" s="81"/>
      <c r="B123" s="42" t="s">
        <v>448</v>
      </c>
      <c r="C123" s="545" t="s">
        <v>27</v>
      </c>
      <c r="D123" s="40"/>
    </row>
    <row r="124" spans="1:4" s="38" customFormat="1" ht="12.75" hidden="1" customHeight="1">
      <c r="A124" s="81"/>
      <c r="B124" s="42" t="s">
        <v>448</v>
      </c>
      <c r="C124" s="545" t="s">
        <v>28</v>
      </c>
      <c r="D124" s="40"/>
    </row>
    <row r="125" spans="1:4" s="38" customFormat="1" ht="12.75" hidden="1" customHeight="1">
      <c r="A125" s="81"/>
      <c r="B125" s="42" t="s">
        <v>448</v>
      </c>
      <c r="C125" s="545" t="s">
        <v>2493</v>
      </c>
      <c r="D125" s="40"/>
    </row>
    <row r="126" spans="1:4" s="38" customFormat="1" ht="12.75" hidden="1" customHeight="1">
      <c r="A126" s="81"/>
      <c r="B126" s="42" t="s">
        <v>448</v>
      </c>
      <c r="C126" s="545" t="s">
        <v>222</v>
      </c>
      <c r="D126" s="40"/>
    </row>
    <row r="127" spans="1:4" s="38" customFormat="1" ht="12.75" hidden="1" customHeight="1">
      <c r="A127" s="81"/>
      <c r="B127" s="42" t="s">
        <v>448</v>
      </c>
      <c r="C127" s="545" t="s">
        <v>29</v>
      </c>
      <c r="D127" s="40"/>
    </row>
    <row r="128" spans="1:4" s="38" customFormat="1" ht="12.75" hidden="1" customHeight="1">
      <c r="A128" s="81"/>
      <c r="B128" s="42" t="s">
        <v>448</v>
      </c>
      <c r="C128" s="545" t="s">
        <v>223</v>
      </c>
      <c r="D128" s="40"/>
    </row>
    <row r="129" spans="1:4" s="38" customFormat="1" ht="12.75" hidden="1" customHeight="1">
      <c r="A129" s="81"/>
      <c r="B129" s="42" t="s">
        <v>448</v>
      </c>
      <c r="C129" s="545" t="s">
        <v>30</v>
      </c>
      <c r="D129" s="40"/>
    </row>
    <row r="130" spans="1:4" s="38" customFormat="1" ht="12.75" hidden="1" customHeight="1">
      <c r="A130" s="81"/>
      <c r="B130" s="42" t="s">
        <v>448</v>
      </c>
      <c r="C130" s="545" t="s">
        <v>31</v>
      </c>
      <c r="D130" s="40"/>
    </row>
    <row r="131" spans="1:4" s="38" customFormat="1" ht="12.75" hidden="1" customHeight="1">
      <c r="A131" s="81"/>
      <c r="B131" s="42" t="s">
        <v>448</v>
      </c>
      <c r="C131" s="545" t="s">
        <v>32</v>
      </c>
      <c r="D131" s="40"/>
    </row>
    <row r="132" spans="1:4" s="38" customFormat="1" ht="12.75" hidden="1" customHeight="1">
      <c r="A132" s="81"/>
      <c r="B132" s="42" t="s">
        <v>448</v>
      </c>
      <c r="C132" s="545" t="s">
        <v>33</v>
      </c>
      <c r="D132" s="40"/>
    </row>
    <row r="133" spans="1:4" s="38" customFormat="1" ht="12.75" hidden="1" customHeight="1">
      <c r="A133" s="81"/>
      <c r="B133" s="42" t="s">
        <v>448</v>
      </c>
      <c r="C133" s="545" t="s">
        <v>72</v>
      </c>
      <c r="D133" s="40"/>
    </row>
    <row r="134" spans="1:4" s="38" customFormat="1" ht="12.75" hidden="1" customHeight="1">
      <c r="A134" s="81"/>
      <c r="B134" s="42" t="s">
        <v>448</v>
      </c>
      <c r="C134" s="545" t="s">
        <v>73</v>
      </c>
      <c r="D134" s="40"/>
    </row>
    <row r="135" spans="1:4" s="38" customFormat="1" ht="12.75" hidden="1" customHeight="1">
      <c r="A135" s="81"/>
      <c r="B135" s="42" t="s">
        <v>448</v>
      </c>
      <c r="C135" s="545" t="s">
        <v>2445</v>
      </c>
      <c r="D135" s="40"/>
    </row>
    <row r="136" spans="1:4" s="38" customFormat="1" ht="12.75" hidden="1" customHeight="1">
      <c r="A136" s="81"/>
      <c r="B136" s="42" t="s">
        <v>445</v>
      </c>
      <c r="C136" s="545" t="s">
        <v>34</v>
      </c>
      <c r="D136" s="40"/>
    </row>
    <row r="137" spans="1:4" s="38" customFormat="1" ht="12.75" hidden="1" customHeight="1">
      <c r="A137" s="81"/>
      <c r="B137" s="42" t="s">
        <v>445</v>
      </c>
      <c r="C137" s="545" t="s">
        <v>224</v>
      </c>
      <c r="D137" s="40"/>
    </row>
    <row r="138" spans="1:4" s="38" customFormat="1" ht="12.75" hidden="1" customHeight="1">
      <c r="A138" s="81"/>
      <c r="B138" s="42" t="s">
        <v>445</v>
      </c>
      <c r="C138" s="545" t="s">
        <v>435</v>
      </c>
      <c r="D138" s="40"/>
    </row>
    <row r="139" spans="1:4" s="38" customFormat="1" ht="12.75" hidden="1" customHeight="1">
      <c r="A139" s="81"/>
      <c r="B139" s="42" t="s">
        <v>445</v>
      </c>
      <c r="C139" s="545" t="s">
        <v>225</v>
      </c>
      <c r="D139" s="40"/>
    </row>
    <row r="140" spans="1:4" s="38" customFormat="1" ht="12.75" hidden="1" customHeight="1">
      <c r="A140" s="81"/>
      <c r="B140" s="42" t="s">
        <v>445</v>
      </c>
      <c r="C140" s="545" t="s">
        <v>74</v>
      </c>
      <c r="D140" s="40"/>
    </row>
    <row r="141" spans="1:4" s="38" customFormat="1" ht="12.75" hidden="1" customHeight="1">
      <c r="A141" s="81"/>
      <c r="B141" s="42" t="s">
        <v>445</v>
      </c>
      <c r="C141" s="545" t="s">
        <v>75</v>
      </c>
      <c r="D141" s="40"/>
    </row>
    <row r="142" spans="1:4" s="38" customFormat="1" ht="12.75" hidden="1" customHeight="1">
      <c r="A142" s="81"/>
      <c r="B142" s="42" t="s">
        <v>445</v>
      </c>
      <c r="C142" s="545" t="s">
        <v>76</v>
      </c>
      <c r="D142" s="40"/>
    </row>
    <row r="143" spans="1:4" s="38" customFormat="1" ht="12.75" hidden="1" customHeight="1">
      <c r="A143" s="81"/>
      <c r="B143" s="42" t="s">
        <v>445</v>
      </c>
      <c r="C143" s="545" t="s">
        <v>2446</v>
      </c>
      <c r="D143" s="40"/>
    </row>
    <row r="144" spans="1:4" s="38" customFormat="1" ht="12.75" hidden="1" customHeight="1">
      <c r="A144" s="81"/>
      <c r="B144" s="42" t="s">
        <v>353</v>
      </c>
      <c r="C144" s="545" t="s">
        <v>2494</v>
      </c>
      <c r="D144" s="40"/>
    </row>
    <row r="145" spans="1:4" s="38" customFormat="1" ht="12.75" hidden="1" customHeight="1">
      <c r="A145" s="81"/>
      <c r="B145" s="42" t="s">
        <v>353</v>
      </c>
      <c r="C145" s="545" t="s">
        <v>2495</v>
      </c>
      <c r="D145" s="40"/>
    </row>
    <row r="146" spans="1:4" s="38" customFormat="1" ht="12.75" hidden="1" customHeight="1">
      <c r="A146" s="81"/>
      <c r="B146" s="42" t="s">
        <v>353</v>
      </c>
      <c r="C146" s="545" t="s">
        <v>226</v>
      </c>
      <c r="D146" s="40"/>
    </row>
    <row r="147" spans="1:4" s="38" customFormat="1" ht="12.75" hidden="1" customHeight="1">
      <c r="A147" s="81"/>
      <c r="B147" s="42" t="s">
        <v>353</v>
      </c>
      <c r="C147" s="545" t="s">
        <v>2496</v>
      </c>
      <c r="D147" s="40"/>
    </row>
    <row r="148" spans="1:4" s="38" customFormat="1" ht="12.75" hidden="1" customHeight="1">
      <c r="A148" s="81"/>
      <c r="B148" s="42" t="s">
        <v>353</v>
      </c>
      <c r="C148" s="545" t="s">
        <v>2497</v>
      </c>
      <c r="D148" s="40"/>
    </row>
    <row r="149" spans="1:4" s="38" customFormat="1" ht="12.75" hidden="1" customHeight="1">
      <c r="A149" s="81"/>
      <c r="B149" s="42" t="s">
        <v>353</v>
      </c>
      <c r="C149" s="545" t="s">
        <v>2498</v>
      </c>
      <c r="D149" s="40"/>
    </row>
    <row r="150" spans="1:4" s="38" customFormat="1" ht="12.75" hidden="1" customHeight="1">
      <c r="A150" s="81"/>
      <c r="B150" s="42" t="s">
        <v>353</v>
      </c>
      <c r="C150" s="545" t="s">
        <v>77</v>
      </c>
      <c r="D150" s="40"/>
    </row>
    <row r="151" spans="1:4" s="38" customFormat="1" ht="12.75" hidden="1" customHeight="1">
      <c r="A151" s="81"/>
      <c r="B151" s="42" t="s">
        <v>353</v>
      </c>
      <c r="C151" s="545" t="s">
        <v>618</v>
      </c>
      <c r="D151" s="40"/>
    </row>
    <row r="152" spans="1:4" s="38" customFormat="1" ht="12.75" hidden="1" customHeight="1">
      <c r="A152" s="81"/>
      <c r="B152" s="42" t="s">
        <v>354</v>
      </c>
      <c r="C152" s="545" t="s">
        <v>2499</v>
      </c>
      <c r="D152" s="40"/>
    </row>
    <row r="153" spans="1:4" s="38" customFormat="1" ht="12.75" hidden="1" customHeight="1">
      <c r="A153" s="81"/>
      <c r="B153" s="42" t="s">
        <v>354</v>
      </c>
      <c r="C153" s="545" t="s">
        <v>436</v>
      </c>
      <c r="D153" s="40"/>
    </row>
    <row r="154" spans="1:4" s="38" customFormat="1" ht="12.75" hidden="1" customHeight="1">
      <c r="A154" s="81"/>
      <c r="B154" s="42" t="s">
        <v>354</v>
      </c>
      <c r="C154" s="545" t="s">
        <v>227</v>
      </c>
      <c r="D154" s="40"/>
    </row>
    <row r="155" spans="1:4" s="38" customFormat="1" ht="12.75" hidden="1" customHeight="1">
      <c r="A155" s="81"/>
      <c r="B155" s="42" t="s">
        <v>354</v>
      </c>
      <c r="C155" s="545" t="s">
        <v>228</v>
      </c>
      <c r="D155" s="40"/>
    </row>
    <row r="156" spans="1:4" s="38" customFormat="1" ht="12.75" hidden="1" customHeight="1">
      <c r="A156" s="81"/>
      <c r="B156" s="42" t="s">
        <v>354</v>
      </c>
      <c r="C156" s="545" t="s">
        <v>406</v>
      </c>
      <c r="D156" s="40"/>
    </row>
    <row r="157" spans="1:4" s="38" customFormat="1" ht="12.75" hidden="1" customHeight="1">
      <c r="A157" s="81"/>
      <c r="B157" s="42" t="s">
        <v>354</v>
      </c>
      <c r="C157" s="545" t="s">
        <v>78</v>
      </c>
      <c r="D157" s="40"/>
    </row>
    <row r="158" spans="1:4" s="38" customFormat="1" ht="12.75" hidden="1" customHeight="1">
      <c r="A158" s="81"/>
      <c r="B158" s="42" t="s">
        <v>354</v>
      </c>
      <c r="C158" s="545" t="s">
        <v>79</v>
      </c>
      <c r="D158" s="40"/>
    </row>
    <row r="159" spans="1:4" s="38" customFormat="1" ht="12.75" hidden="1" customHeight="1">
      <c r="A159" s="81"/>
      <c r="B159" s="42" t="s">
        <v>354</v>
      </c>
      <c r="C159" s="545" t="s">
        <v>80</v>
      </c>
      <c r="D159" s="40"/>
    </row>
    <row r="160" spans="1:4" s="38" customFormat="1" ht="12.75" hidden="1" customHeight="1">
      <c r="A160" s="81"/>
      <c r="B160" s="42" t="s">
        <v>354</v>
      </c>
      <c r="C160" s="545" t="s">
        <v>81</v>
      </c>
      <c r="D160" s="40"/>
    </row>
    <row r="161" spans="1:4" s="38" customFormat="1" ht="12.75" hidden="1" customHeight="1">
      <c r="A161" s="81"/>
      <c r="B161" s="42" t="s">
        <v>354</v>
      </c>
      <c r="C161" s="545" t="s">
        <v>254</v>
      </c>
      <c r="D161" s="40"/>
    </row>
    <row r="162" spans="1:4" s="38" customFormat="1" ht="12.75" hidden="1" customHeight="1">
      <c r="A162" s="81"/>
      <c r="B162" s="42" t="s">
        <v>354</v>
      </c>
      <c r="C162" s="545" t="s">
        <v>796</v>
      </c>
      <c r="D162" s="40"/>
    </row>
    <row r="163" spans="1:4" s="38" customFormat="1" ht="12.75" hidden="1" customHeight="1">
      <c r="A163" s="81"/>
      <c r="B163" s="42" t="s">
        <v>354</v>
      </c>
      <c r="C163" s="545" t="s">
        <v>797</v>
      </c>
      <c r="D163" s="40"/>
    </row>
    <row r="164" spans="1:4" s="38" customFormat="1" ht="12.75" hidden="1" customHeight="1">
      <c r="A164" s="81"/>
      <c r="B164" s="42" t="s">
        <v>282</v>
      </c>
      <c r="C164" s="545" t="s">
        <v>592</v>
      </c>
      <c r="D164" s="40"/>
    </row>
    <row r="165" spans="1:4" s="38" customFormat="1" ht="12.75" hidden="1" customHeight="1">
      <c r="A165" s="81"/>
      <c r="B165" s="42" t="s">
        <v>282</v>
      </c>
      <c r="C165" s="545" t="s">
        <v>593</v>
      </c>
      <c r="D165" s="40"/>
    </row>
    <row r="166" spans="1:4" s="38" customFormat="1" ht="12.75" hidden="1" customHeight="1">
      <c r="A166" s="81"/>
      <c r="B166" s="42" t="s">
        <v>282</v>
      </c>
      <c r="C166" s="545" t="s">
        <v>594</v>
      </c>
      <c r="D166" s="40"/>
    </row>
    <row r="167" spans="1:4" s="38" customFormat="1" ht="12.75" hidden="1" customHeight="1">
      <c r="A167" s="81"/>
      <c r="B167" s="42" t="s">
        <v>282</v>
      </c>
      <c r="C167" s="545" t="s">
        <v>595</v>
      </c>
      <c r="D167" s="40"/>
    </row>
    <row r="168" spans="1:4" s="38" customFormat="1" ht="12.75" hidden="1" customHeight="1">
      <c r="A168" s="81"/>
      <c r="B168" s="42" t="s">
        <v>282</v>
      </c>
      <c r="C168" s="545" t="s">
        <v>596</v>
      </c>
      <c r="D168" s="40"/>
    </row>
    <row r="169" spans="1:4" s="38" customFormat="1" ht="12.75" hidden="1" customHeight="1">
      <c r="A169" s="81"/>
      <c r="B169" s="42" t="s">
        <v>282</v>
      </c>
      <c r="C169" s="545" t="s">
        <v>597</v>
      </c>
      <c r="D169" s="40"/>
    </row>
    <row r="170" spans="1:4" s="38" customFormat="1" ht="12.75" hidden="1" customHeight="1">
      <c r="A170" s="81"/>
      <c r="B170" s="42" t="s">
        <v>282</v>
      </c>
      <c r="C170" s="545" t="s">
        <v>598</v>
      </c>
      <c r="D170" s="40"/>
    </row>
    <row r="171" spans="1:4" s="38" customFormat="1" ht="12.75" hidden="1" customHeight="1">
      <c r="A171" s="81"/>
      <c r="B171" s="42" t="s">
        <v>282</v>
      </c>
      <c r="C171" s="545" t="s">
        <v>2500</v>
      </c>
      <c r="D171" s="40"/>
    </row>
    <row r="172" spans="1:4" s="38" customFormat="1" ht="12.75" hidden="1" customHeight="1">
      <c r="A172" s="81"/>
      <c r="B172" s="42" t="s">
        <v>282</v>
      </c>
      <c r="C172" s="545" t="s">
        <v>2501</v>
      </c>
      <c r="D172" s="40"/>
    </row>
    <row r="173" spans="1:4" s="38" customFormat="1" ht="12.75" hidden="1" customHeight="1">
      <c r="A173" s="81"/>
      <c r="B173" s="42" t="s">
        <v>282</v>
      </c>
      <c r="C173" s="545" t="s">
        <v>2502</v>
      </c>
      <c r="D173" s="40"/>
    </row>
    <row r="174" spans="1:4" s="38" customFormat="1" ht="12.75" hidden="1" customHeight="1">
      <c r="A174" s="81"/>
      <c r="B174" s="42" t="s">
        <v>282</v>
      </c>
      <c r="C174" s="545" t="s">
        <v>2503</v>
      </c>
      <c r="D174" s="40"/>
    </row>
    <row r="175" spans="1:4" s="38" customFormat="1" ht="12.75" hidden="1" customHeight="1">
      <c r="A175" s="81"/>
      <c r="B175" s="42" t="s">
        <v>282</v>
      </c>
      <c r="C175" s="545" t="s">
        <v>229</v>
      </c>
      <c r="D175" s="40"/>
    </row>
    <row r="176" spans="1:4" s="38" customFormat="1" ht="12.75" hidden="1" customHeight="1">
      <c r="A176" s="81"/>
      <c r="B176" s="42" t="s">
        <v>282</v>
      </c>
      <c r="C176" s="545" t="s">
        <v>599</v>
      </c>
      <c r="D176" s="40"/>
    </row>
    <row r="177" spans="1:4" s="38" customFormat="1" ht="12.75" hidden="1" customHeight="1">
      <c r="A177" s="81"/>
      <c r="B177" s="42" t="s">
        <v>282</v>
      </c>
      <c r="C177" s="545" t="s">
        <v>2504</v>
      </c>
      <c r="D177" s="40"/>
    </row>
    <row r="178" spans="1:4" s="38" customFormat="1" ht="12.75" hidden="1" customHeight="1">
      <c r="A178" s="81"/>
      <c r="B178" s="42" t="s">
        <v>329</v>
      </c>
      <c r="C178" s="545" t="s">
        <v>600</v>
      </c>
      <c r="D178" s="40"/>
    </row>
    <row r="179" spans="1:4" s="38" customFormat="1" ht="12.75" hidden="1" customHeight="1">
      <c r="A179" s="81"/>
      <c r="B179" s="42" t="s">
        <v>329</v>
      </c>
      <c r="C179" s="545" t="s">
        <v>601</v>
      </c>
      <c r="D179" s="40"/>
    </row>
    <row r="180" spans="1:4" s="38" customFormat="1" ht="12.75" hidden="1" customHeight="1">
      <c r="A180" s="81"/>
      <c r="B180" s="42" t="s">
        <v>329</v>
      </c>
      <c r="C180" s="545" t="s">
        <v>230</v>
      </c>
      <c r="D180" s="40"/>
    </row>
    <row r="181" spans="1:4" s="38" customFormat="1" ht="12.75" hidden="1" customHeight="1">
      <c r="A181" s="81"/>
      <c r="B181" s="42" t="s">
        <v>329</v>
      </c>
      <c r="C181" s="545" t="s">
        <v>602</v>
      </c>
      <c r="D181" s="40"/>
    </row>
    <row r="182" spans="1:4" s="38" customFormat="1" ht="12.75" hidden="1" customHeight="1">
      <c r="A182" s="81"/>
      <c r="B182" s="42" t="s">
        <v>329</v>
      </c>
      <c r="C182" s="545" t="s">
        <v>231</v>
      </c>
      <c r="D182" s="40"/>
    </row>
    <row r="183" spans="1:4" s="38" customFormat="1" ht="12.75" hidden="1" customHeight="1">
      <c r="A183" s="81"/>
      <c r="B183" s="42" t="s">
        <v>329</v>
      </c>
      <c r="C183" s="545" t="s">
        <v>232</v>
      </c>
      <c r="D183" s="40"/>
    </row>
    <row r="184" spans="1:4" s="38" customFormat="1" ht="12.75" hidden="1" customHeight="1">
      <c r="A184" s="81"/>
      <c r="B184" s="42" t="s">
        <v>329</v>
      </c>
      <c r="C184" s="545" t="s">
        <v>233</v>
      </c>
      <c r="D184" s="40"/>
    </row>
    <row r="185" spans="1:4" s="38" customFormat="1" ht="12.75" hidden="1" customHeight="1">
      <c r="A185" s="81"/>
      <c r="B185" s="42" t="s">
        <v>329</v>
      </c>
      <c r="C185" s="545" t="s">
        <v>234</v>
      </c>
      <c r="D185" s="40"/>
    </row>
    <row r="186" spans="1:4" s="38" customFormat="1" ht="12.75" hidden="1" customHeight="1">
      <c r="A186" s="81"/>
      <c r="B186" s="42" t="s">
        <v>329</v>
      </c>
      <c r="C186" s="545" t="s">
        <v>235</v>
      </c>
      <c r="D186" s="40"/>
    </row>
    <row r="187" spans="1:4" s="38" customFormat="1" ht="12.75" hidden="1" customHeight="1">
      <c r="A187" s="81"/>
      <c r="B187" s="42" t="s">
        <v>329</v>
      </c>
      <c r="C187" s="545" t="s">
        <v>619</v>
      </c>
      <c r="D187" s="40"/>
    </row>
    <row r="188" spans="1:4" s="38" customFormat="1" ht="12.75" hidden="1" customHeight="1">
      <c r="A188" s="81"/>
      <c r="B188" s="42" t="s">
        <v>329</v>
      </c>
      <c r="C188" s="545" t="s">
        <v>620</v>
      </c>
      <c r="D188" s="40"/>
    </row>
    <row r="189" spans="1:4" s="38" customFormat="1" ht="12.75" hidden="1" customHeight="1">
      <c r="A189" s="81"/>
      <c r="B189" s="42" t="s">
        <v>329</v>
      </c>
      <c r="C189" s="545" t="s">
        <v>621</v>
      </c>
      <c r="D189" s="40"/>
    </row>
    <row r="190" spans="1:4" s="38" customFormat="1" ht="12.75" hidden="1" customHeight="1">
      <c r="A190" s="81"/>
      <c r="B190" s="42" t="s">
        <v>330</v>
      </c>
      <c r="C190" s="545" t="s">
        <v>603</v>
      </c>
      <c r="D190" s="40"/>
    </row>
    <row r="191" spans="1:4" s="38" customFormat="1" ht="12.75" hidden="1" customHeight="1">
      <c r="A191" s="81"/>
      <c r="B191" s="42" t="s">
        <v>330</v>
      </c>
      <c r="C191" s="545" t="s">
        <v>604</v>
      </c>
      <c r="D191" s="40"/>
    </row>
    <row r="192" spans="1:4" s="38" customFormat="1" ht="12.75" hidden="1" customHeight="1">
      <c r="A192" s="81"/>
      <c r="B192" s="42" t="s">
        <v>330</v>
      </c>
      <c r="C192" s="545" t="s">
        <v>605</v>
      </c>
      <c r="D192" s="40"/>
    </row>
    <row r="193" spans="1:4" s="38" customFormat="1" ht="12.75" hidden="1" customHeight="1">
      <c r="A193" s="81"/>
      <c r="B193" s="42" t="s">
        <v>330</v>
      </c>
      <c r="C193" s="545" t="s">
        <v>606</v>
      </c>
      <c r="D193" s="40"/>
    </row>
    <row r="194" spans="1:4" s="38" customFormat="1" ht="12.75" hidden="1" customHeight="1">
      <c r="A194" s="81"/>
      <c r="B194" s="42" t="s">
        <v>330</v>
      </c>
      <c r="C194" s="545" t="s">
        <v>607</v>
      </c>
      <c r="D194" s="40"/>
    </row>
    <row r="195" spans="1:4" s="38" customFormat="1" ht="12.75" hidden="1" customHeight="1">
      <c r="A195" s="81"/>
      <c r="B195" s="42" t="s">
        <v>330</v>
      </c>
      <c r="C195" s="545" t="s">
        <v>854</v>
      </c>
      <c r="D195" s="40"/>
    </row>
    <row r="196" spans="1:4" s="38" customFormat="1" ht="12.75" hidden="1" customHeight="1">
      <c r="A196" s="81"/>
      <c r="B196" s="42" t="s">
        <v>330</v>
      </c>
      <c r="C196" s="545" t="s">
        <v>855</v>
      </c>
      <c r="D196" s="40"/>
    </row>
    <row r="197" spans="1:4" s="38" customFormat="1" ht="12.75" hidden="1" customHeight="1">
      <c r="A197" s="81"/>
      <c r="B197" s="42" t="s">
        <v>331</v>
      </c>
      <c r="C197" s="545" t="s">
        <v>608</v>
      </c>
      <c r="D197" s="40"/>
    </row>
    <row r="198" spans="1:4" s="38" customFormat="1" ht="12.75" hidden="1" customHeight="1">
      <c r="A198" s="81"/>
      <c r="B198" s="42" t="s">
        <v>331</v>
      </c>
      <c r="C198" s="545" t="s">
        <v>609</v>
      </c>
      <c r="D198" s="40"/>
    </row>
    <row r="199" spans="1:4" s="38" customFormat="1" ht="12.75" hidden="1" customHeight="1">
      <c r="A199" s="81"/>
      <c r="B199" s="42" t="s">
        <v>331</v>
      </c>
      <c r="C199" s="545" t="s">
        <v>610</v>
      </c>
      <c r="D199" s="40"/>
    </row>
    <row r="200" spans="1:4" s="38" customFormat="1" ht="12.75" hidden="1" customHeight="1">
      <c r="A200" s="81"/>
      <c r="B200" s="42" t="s">
        <v>331</v>
      </c>
      <c r="C200" s="545" t="s">
        <v>2505</v>
      </c>
      <c r="D200" s="40"/>
    </row>
    <row r="201" spans="1:4" s="38" customFormat="1" ht="12.75" hidden="1" customHeight="1">
      <c r="A201" s="81"/>
      <c r="B201" s="42" t="s">
        <v>331</v>
      </c>
      <c r="C201" s="545" t="s">
        <v>236</v>
      </c>
      <c r="D201" s="40"/>
    </row>
    <row r="202" spans="1:4" s="38" customFormat="1" ht="12.75" hidden="1" customHeight="1">
      <c r="A202" s="81"/>
      <c r="B202" s="42" t="s">
        <v>331</v>
      </c>
      <c r="C202" s="545" t="s">
        <v>237</v>
      </c>
      <c r="D202" s="40"/>
    </row>
    <row r="203" spans="1:4" s="38" customFormat="1" ht="12.75" hidden="1" customHeight="1">
      <c r="A203" s="81"/>
      <c r="B203" s="42" t="s">
        <v>332</v>
      </c>
      <c r="C203" s="545" t="s">
        <v>611</v>
      </c>
      <c r="D203" s="40"/>
    </row>
    <row r="204" spans="1:4" s="38" customFormat="1" ht="12.75" hidden="1" customHeight="1">
      <c r="A204" s="81"/>
      <c r="B204" s="42" t="s">
        <v>332</v>
      </c>
      <c r="C204" s="545" t="s">
        <v>2506</v>
      </c>
      <c r="D204" s="40"/>
    </row>
    <row r="205" spans="1:4" s="38" customFormat="1" ht="12.75" hidden="1" customHeight="1">
      <c r="A205" s="81"/>
      <c r="B205" s="42" t="s">
        <v>332</v>
      </c>
      <c r="C205" s="545" t="s">
        <v>238</v>
      </c>
      <c r="D205" s="40"/>
    </row>
    <row r="206" spans="1:4" s="38" customFormat="1" ht="12.75" hidden="1" customHeight="1">
      <c r="A206" s="81"/>
      <c r="B206" s="42" t="s">
        <v>332</v>
      </c>
      <c r="C206" s="545" t="s">
        <v>239</v>
      </c>
      <c r="D206" s="40"/>
    </row>
    <row r="207" spans="1:4" s="38" customFormat="1" ht="12.75" hidden="1" customHeight="1">
      <c r="A207" s="81"/>
      <c r="B207" s="42" t="s">
        <v>333</v>
      </c>
      <c r="C207" s="545" t="s">
        <v>2507</v>
      </c>
      <c r="D207" s="40"/>
    </row>
    <row r="208" spans="1:4" s="38" customFormat="1" ht="12.75" hidden="1" customHeight="1">
      <c r="A208" s="81"/>
      <c r="B208" s="42" t="s">
        <v>333</v>
      </c>
      <c r="C208" s="545" t="s">
        <v>240</v>
      </c>
      <c r="D208" s="40"/>
    </row>
    <row r="209" spans="1:4" s="38" customFormat="1" ht="12.75" hidden="1" customHeight="1">
      <c r="A209" s="81"/>
      <c r="B209" s="42" t="s">
        <v>333</v>
      </c>
      <c r="C209" s="545" t="s">
        <v>143</v>
      </c>
      <c r="D209" s="40"/>
    </row>
    <row r="210" spans="1:4" s="38" customFormat="1" ht="12.75" hidden="1" customHeight="1">
      <c r="A210" s="81"/>
      <c r="B210" s="42" t="s">
        <v>333</v>
      </c>
      <c r="C210" s="546" t="s">
        <v>2508</v>
      </c>
      <c r="D210" s="40"/>
    </row>
    <row r="211" spans="1:4" s="38" customFormat="1" ht="12.75" hidden="1" customHeight="1">
      <c r="A211" s="81"/>
      <c r="B211" s="42" t="s">
        <v>333</v>
      </c>
      <c r="C211" s="545" t="s">
        <v>2509</v>
      </c>
      <c r="D211" s="40"/>
    </row>
    <row r="212" spans="1:4" s="38" customFormat="1" ht="12.75" hidden="1" customHeight="1">
      <c r="A212" s="81"/>
      <c r="B212" s="42" t="s">
        <v>333</v>
      </c>
      <c r="C212" s="545" t="s">
        <v>2510</v>
      </c>
      <c r="D212" s="40"/>
    </row>
    <row r="213" spans="1:4" s="38" customFormat="1" ht="12.75" hidden="1" customHeight="1">
      <c r="A213" s="81"/>
      <c r="B213" s="42" t="s">
        <v>333</v>
      </c>
      <c r="C213" s="545" t="s">
        <v>798</v>
      </c>
      <c r="D213" s="40"/>
    </row>
    <row r="214" spans="1:4" s="38" customFormat="1" ht="12.75" hidden="1" customHeight="1">
      <c r="A214" s="81"/>
      <c r="B214" s="42" t="s">
        <v>333</v>
      </c>
      <c r="C214" s="545" t="s">
        <v>799</v>
      </c>
      <c r="D214" s="40"/>
    </row>
    <row r="215" spans="1:4" s="38" customFormat="1" ht="12.75" hidden="1" customHeight="1">
      <c r="A215" s="81"/>
      <c r="B215" s="42" t="s">
        <v>333</v>
      </c>
      <c r="C215" s="545" t="s">
        <v>800</v>
      </c>
      <c r="D215" s="40"/>
    </row>
    <row r="216" spans="1:4" s="38" customFormat="1" ht="12.75" hidden="1" customHeight="1">
      <c r="A216" s="81"/>
      <c r="B216" s="42" t="s">
        <v>333</v>
      </c>
      <c r="C216" s="545" t="s">
        <v>856</v>
      </c>
      <c r="D216" s="40"/>
    </row>
    <row r="217" spans="1:4" s="38" customFormat="1" ht="12.75" hidden="1" customHeight="1">
      <c r="A217" s="81"/>
      <c r="B217" s="42" t="s">
        <v>334</v>
      </c>
      <c r="C217" s="545" t="s">
        <v>612</v>
      </c>
      <c r="D217" s="40"/>
    </row>
    <row r="218" spans="1:4" s="38" customFormat="1" ht="12.75" hidden="1" customHeight="1">
      <c r="A218" s="81"/>
      <c r="B218" s="42" t="s">
        <v>334</v>
      </c>
      <c r="C218" s="545" t="s">
        <v>241</v>
      </c>
      <c r="D218" s="40"/>
    </row>
    <row r="219" spans="1:4" s="38" customFormat="1" ht="12.75" hidden="1" customHeight="1">
      <c r="A219" s="81"/>
      <c r="B219" s="42" t="s">
        <v>255</v>
      </c>
      <c r="C219" s="545" t="s">
        <v>2511</v>
      </c>
      <c r="D219" s="40"/>
    </row>
    <row r="220" spans="1:4" s="38" customFormat="1" ht="12.75" hidden="1" customHeight="1">
      <c r="A220" s="81"/>
      <c r="B220" s="42" t="s">
        <v>334</v>
      </c>
      <c r="C220" s="545" t="s">
        <v>2512</v>
      </c>
      <c r="D220" s="40"/>
    </row>
    <row r="221" spans="1:4" s="38" customFormat="1" ht="12.75" hidden="1" customHeight="1">
      <c r="A221" s="81"/>
      <c r="B221" s="42" t="s">
        <v>334</v>
      </c>
      <c r="C221" s="545" t="s">
        <v>2513</v>
      </c>
      <c r="D221" s="40"/>
    </row>
    <row r="222" spans="1:4" s="38" customFormat="1" ht="12.75" hidden="1" customHeight="1">
      <c r="A222" s="81"/>
      <c r="B222" s="42" t="s">
        <v>334</v>
      </c>
      <c r="C222" s="545" t="s">
        <v>455</v>
      </c>
      <c r="D222" s="40"/>
    </row>
    <row r="223" spans="1:4" s="38" customFormat="1" ht="12.75" hidden="1" customHeight="1">
      <c r="A223" s="81"/>
      <c r="B223" s="42" t="s">
        <v>255</v>
      </c>
      <c r="C223" s="545" t="s">
        <v>456</v>
      </c>
      <c r="D223" s="40"/>
    </row>
    <row r="224" spans="1:4" s="38" customFormat="1" ht="12.75" hidden="1" customHeight="1">
      <c r="A224" s="81"/>
      <c r="B224" s="42" t="s">
        <v>334</v>
      </c>
      <c r="C224" s="545" t="s">
        <v>457</v>
      </c>
      <c r="D224" s="40"/>
    </row>
    <row r="225" spans="1:4" s="38" customFormat="1" ht="12.75" hidden="1" customHeight="1">
      <c r="A225" s="81"/>
      <c r="B225" s="42" t="s">
        <v>334</v>
      </c>
      <c r="C225" s="545" t="s">
        <v>2514</v>
      </c>
      <c r="D225" s="40"/>
    </row>
    <row r="226" spans="1:4" s="38" customFormat="1" ht="12.75" hidden="1" customHeight="1">
      <c r="A226" s="81"/>
      <c r="B226" s="42" t="s">
        <v>255</v>
      </c>
      <c r="C226" s="545" t="s">
        <v>256</v>
      </c>
      <c r="D226" s="40"/>
    </row>
    <row r="227" spans="1:4" s="38" customFormat="1" ht="12.75" hidden="1" customHeight="1">
      <c r="A227" s="81"/>
      <c r="B227" s="42" t="s">
        <v>255</v>
      </c>
      <c r="C227" s="545" t="s">
        <v>622</v>
      </c>
      <c r="D227" s="40"/>
    </row>
    <row r="228" spans="1:4" s="38" customFormat="1" ht="12.75" hidden="1" customHeight="1">
      <c r="A228" s="81"/>
      <c r="B228" s="42" t="s">
        <v>334</v>
      </c>
      <c r="C228" s="545" t="s">
        <v>801</v>
      </c>
      <c r="D228" s="40"/>
    </row>
    <row r="229" spans="1:4" s="38" customFormat="1" ht="12.75" hidden="1" customHeight="1">
      <c r="A229" s="81"/>
      <c r="B229" s="42" t="s">
        <v>334</v>
      </c>
      <c r="C229" s="545" t="s">
        <v>802</v>
      </c>
      <c r="D229" s="40"/>
    </row>
    <row r="230" spans="1:4" s="38" customFormat="1" ht="12.75" hidden="1" customHeight="1">
      <c r="A230" s="81"/>
      <c r="B230" s="42" t="s">
        <v>255</v>
      </c>
      <c r="C230" s="545" t="s">
        <v>860</v>
      </c>
      <c r="D230" s="40"/>
    </row>
    <row r="231" spans="1:4" s="38" customFormat="1" ht="12.75" hidden="1" customHeight="1">
      <c r="A231" s="81"/>
      <c r="B231" s="42" t="s">
        <v>255</v>
      </c>
      <c r="C231" s="545" t="s">
        <v>2428</v>
      </c>
      <c r="D231" s="40"/>
    </row>
    <row r="232" spans="1:4" s="38" customFormat="1" ht="12.75" hidden="1" customHeight="1">
      <c r="A232" s="81"/>
      <c r="B232" s="42" t="s">
        <v>335</v>
      </c>
      <c r="C232" s="545" t="s">
        <v>458</v>
      </c>
      <c r="D232" s="40"/>
    </row>
    <row r="233" spans="1:4" s="38" customFormat="1" ht="12.75" hidden="1" customHeight="1">
      <c r="A233" s="81"/>
      <c r="B233" s="547" t="s">
        <v>335</v>
      </c>
      <c r="C233" s="545" t="s">
        <v>2515</v>
      </c>
      <c r="D233" s="40"/>
    </row>
    <row r="234" spans="1:4" s="38" customFormat="1" ht="12.75" hidden="1" customHeight="1">
      <c r="A234" s="81"/>
      <c r="B234" s="547" t="s">
        <v>335</v>
      </c>
      <c r="C234" s="545" t="s">
        <v>242</v>
      </c>
      <c r="D234" s="40"/>
    </row>
    <row r="235" spans="1:4" s="38" customFormat="1" ht="12.75" hidden="1" customHeight="1">
      <c r="A235" s="81"/>
      <c r="B235" s="547" t="s">
        <v>335</v>
      </c>
      <c r="C235" s="545" t="s">
        <v>459</v>
      </c>
      <c r="D235" s="40"/>
    </row>
    <row r="236" spans="1:4" s="38" customFormat="1" ht="12.75" hidden="1" customHeight="1">
      <c r="A236" s="82"/>
      <c r="B236" s="547" t="s">
        <v>335</v>
      </c>
      <c r="C236" s="545" t="s">
        <v>460</v>
      </c>
      <c r="D236" s="40"/>
    </row>
    <row r="237" spans="1:4" s="38" customFormat="1" ht="12.75" hidden="1" customHeight="1">
      <c r="A237" s="81"/>
      <c r="B237" s="547" t="s">
        <v>335</v>
      </c>
      <c r="C237" s="545" t="s">
        <v>461</v>
      </c>
      <c r="D237" s="40"/>
    </row>
    <row r="238" spans="1:4" s="38" customFormat="1" ht="12.75" hidden="1" customHeight="1">
      <c r="A238" s="81"/>
      <c r="B238" s="42" t="s">
        <v>335</v>
      </c>
      <c r="C238" s="545" t="s">
        <v>462</v>
      </c>
      <c r="D238" s="40"/>
    </row>
    <row r="239" spans="1:4" s="38" customFormat="1" ht="12.75" hidden="1" customHeight="1">
      <c r="A239" s="81"/>
      <c r="B239" s="42" t="s">
        <v>335</v>
      </c>
      <c r="C239" s="545" t="s">
        <v>463</v>
      </c>
      <c r="D239" s="40"/>
    </row>
    <row r="240" spans="1:4" s="38" customFormat="1" ht="12.75" hidden="1" customHeight="1">
      <c r="A240" s="81"/>
      <c r="B240" s="42" t="s">
        <v>335</v>
      </c>
      <c r="C240" s="545" t="s">
        <v>623</v>
      </c>
      <c r="D240" s="40"/>
    </row>
    <row r="241" spans="1:4" s="38" customFormat="1" ht="12.75" hidden="1" customHeight="1">
      <c r="A241" s="81"/>
      <c r="B241" s="42" t="s">
        <v>335</v>
      </c>
      <c r="C241" s="545" t="s">
        <v>803</v>
      </c>
      <c r="D241" s="40"/>
    </row>
    <row r="242" spans="1:4" s="38" customFormat="1" ht="12.75" hidden="1" customHeight="1">
      <c r="A242" s="81"/>
      <c r="B242" s="42" t="s">
        <v>336</v>
      </c>
      <c r="C242" s="545" t="s">
        <v>464</v>
      </c>
      <c r="D242" s="40"/>
    </row>
    <row r="243" spans="1:4" s="38" customFormat="1" ht="12.75" hidden="1" customHeight="1">
      <c r="A243" s="81"/>
      <c r="B243" s="42" t="s">
        <v>336</v>
      </c>
      <c r="C243" s="545" t="s">
        <v>465</v>
      </c>
      <c r="D243" s="40"/>
    </row>
    <row r="244" spans="1:4" s="38" customFormat="1" ht="12.75" hidden="1" customHeight="1">
      <c r="A244" s="81"/>
      <c r="B244" s="42" t="s">
        <v>336</v>
      </c>
      <c r="C244" s="545" t="s">
        <v>466</v>
      </c>
      <c r="D244" s="40"/>
    </row>
    <row r="245" spans="1:4" s="38" customFormat="1" ht="12.75" hidden="1" customHeight="1">
      <c r="A245" s="81"/>
      <c r="B245" s="42" t="s">
        <v>336</v>
      </c>
      <c r="C245" s="545" t="s">
        <v>467</v>
      </c>
      <c r="D245" s="40"/>
    </row>
    <row r="246" spans="1:4" s="38" customFormat="1" ht="12.75" hidden="1" customHeight="1">
      <c r="A246" s="81"/>
      <c r="B246" s="83" t="s">
        <v>336</v>
      </c>
      <c r="C246" s="545" t="s">
        <v>468</v>
      </c>
      <c r="D246" s="40"/>
    </row>
    <row r="247" spans="1:4" s="38" customFormat="1" ht="12.75" hidden="1" customHeight="1">
      <c r="A247" s="81"/>
      <c r="B247" s="42" t="s">
        <v>336</v>
      </c>
      <c r="C247" s="545" t="s">
        <v>469</v>
      </c>
      <c r="D247" s="40"/>
    </row>
    <row r="248" spans="1:4" s="38" customFormat="1" ht="12.75" hidden="1" customHeight="1">
      <c r="A248" s="81"/>
      <c r="B248" s="42" t="s">
        <v>336</v>
      </c>
      <c r="C248" s="545" t="s">
        <v>470</v>
      </c>
      <c r="D248" s="40"/>
    </row>
    <row r="249" spans="1:4" s="38" customFormat="1" ht="12.75" hidden="1" customHeight="1">
      <c r="A249" s="81"/>
      <c r="B249" s="42" t="s">
        <v>336</v>
      </c>
      <c r="C249" s="545" t="s">
        <v>2516</v>
      </c>
      <c r="D249" s="40"/>
    </row>
    <row r="250" spans="1:4" s="38" customFormat="1" ht="12.75" hidden="1" customHeight="1">
      <c r="A250" s="81"/>
      <c r="B250" s="42" t="s">
        <v>336</v>
      </c>
      <c r="C250" s="545" t="s">
        <v>2517</v>
      </c>
      <c r="D250" s="40"/>
    </row>
    <row r="251" spans="1:4" s="38" customFormat="1" ht="12.75" hidden="1" customHeight="1">
      <c r="A251" s="81"/>
      <c r="B251" s="42" t="s">
        <v>336</v>
      </c>
      <c r="C251" s="545" t="s">
        <v>2518</v>
      </c>
      <c r="D251" s="40"/>
    </row>
    <row r="252" spans="1:4" s="38" customFormat="1" ht="12.75" hidden="1" customHeight="1">
      <c r="A252" s="81"/>
      <c r="B252" s="42" t="s">
        <v>336</v>
      </c>
      <c r="C252" s="545" t="s">
        <v>2519</v>
      </c>
      <c r="D252" s="40"/>
    </row>
    <row r="253" spans="1:4" s="38" customFormat="1" ht="12.75" hidden="1" customHeight="1">
      <c r="A253" s="81"/>
      <c r="B253" s="42" t="s">
        <v>336</v>
      </c>
      <c r="C253" s="545" t="s">
        <v>123</v>
      </c>
      <c r="D253" s="40"/>
    </row>
    <row r="254" spans="1:4" s="38" customFormat="1" ht="12.75" hidden="1" customHeight="1">
      <c r="A254" s="81"/>
      <c r="B254" s="42" t="s">
        <v>336</v>
      </c>
      <c r="C254" s="545" t="s">
        <v>124</v>
      </c>
      <c r="D254" s="40"/>
    </row>
    <row r="255" spans="1:4" s="38" customFormat="1" ht="12.75" hidden="1" customHeight="1">
      <c r="A255" s="81"/>
      <c r="B255" s="42" t="s">
        <v>336</v>
      </c>
      <c r="C255" s="545" t="s">
        <v>2520</v>
      </c>
      <c r="D255" s="40"/>
    </row>
    <row r="256" spans="1:4" s="38" customFormat="1" ht="12.75" hidden="1" customHeight="1">
      <c r="A256" s="81"/>
      <c r="B256" s="42" t="s">
        <v>336</v>
      </c>
      <c r="C256" s="545" t="s">
        <v>2521</v>
      </c>
      <c r="D256" s="40"/>
    </row>
    <row r="257" spans="1:4" s="38" customFormat="1" ht="12.75" hidden="1" customHeight="1">
      <c r="A257" s="81"/>
      <c r="B257" s="42" t="s">
        <v>336</v>
      </c>
      <c r="C257" s="545" t="s">
        <v>2522</v>
      </c>
      <c r="D257" s="40"/>
    </row>
    <row r="258" spans="1:4" s="38" customFormat="1" ht="12.75" hidden="1" customHeight="1">
      <c r="A258" s="81"/>
      <c r="B258" s="42" t="s">
        <v>336</v>
      </c>
      <c r="C258" s="545" t="s">
        <v>2523</v>
      </c>
      <c r="D258" s="40"/>
    </row>
    <row r="259" spans="1:4" s="38" customFormat="1" ht="12.75" hidden="1" customHeight="1">
      <c r="A259" s="81"/>
      <c r="B259" s="42" t="s">
        <v>336</v>
      </c>
      <c r="C259" s="545" t="s">
        <v>2524</v>
      </c>
      <c r="D259" s="40"/>
    </row>
    <row r="260" spans="1:4" s="38" customFormat="1" ht="12.75" hidden="1" customHeight="1">
      <c r="A260" s="81"/>
      <c r="B260" s="42" t="s">
        <v>336</v>
      </c>
      <c r="C260" s="545" t="s">
        <v>2525</v>
      </c>
      <c r="D260" s="40"/>
    </row>
    <row r="261" spans="1:4" s="38" customFormat="1" ht="12.75" hidden="1" customHeight="1">
      <c r="A261" s="81"/>
      <c r="B261" s="42" t="s">
        <v>336</v>
      </c>
      <c r="C261" s="545" t="s">
        <v>2526</v>
      </c>
      <c r="D261" s="40"/>
    </row>
    <row r="262" spans="1:4" s="38" customFormat="1" ht="12.75" hidden="1" customHeight="1">
      <c r="A262" s="81"/>
      <c r="B262" s="42" t="s">
        <v>336</v>
      </c>
      <c r="C262" s="545" t="s">
        <v>125</v>
      </c>
      <c r="D262" s="40"/>
    </row>
    <row r="263" spans="1:4" s="38" customFormat="1" ht="12.75" hidden="1" customHeight="1">
      <c r="A263" s="81"/>
      <c r="B263" s="42" t="s">
        <v>336</v>
      </c>
      <c r="C263" s="545" t="s">
        <v>624</v>
      </c>
      <c r="D263" s="40"/>
    </row>
    <row r="264" spans="1:4" s="38" customFormat="1" ht="12.75" hidden="1" customHeight="1">
      <c r="A264" s="81"/>
      <c r="B264" s="42" t="s">
        <v>336</v>
      </c>
      <c r="C264" s="545" t="s">
        <v>804</v>
      </c>
      <c r="D264" s="40"/>
    </row>
    <row r="265" spans="1:4" s="38" customFormat="1" ht="12.75" hidden="1" customHeight="1">
      <c r="A265" s="81"/>
      <c r="B265" s="42" t="s">
        <v>336</v>
      </c>
      <c r="C265" s="545" t="s">
        <v>805</v>
      </c>
      <c r="D265" s="40"/>
    </row>
    <row r="266" spans="1:4" s="38" customFormat="1" ht="12.75" hidden="1" customHeight="1">
      <c r="A266" s="81"/>
      <c r="B266" s="42" t="s">
        <v>336</v>
      </c>
      <c r="C266" s="545" t="s">
        <v>2527</v>
      </c>
      <c r="D266" s="40"/>
    </row>
    <row r="267" spans="1:4" s="38" customFormat="1" ht="12.75" hidden="1" customHeight="1">
      <c r="A267" s="81"/>
      <c r="B267" s="42" t="s">
        <v>337</v>
      </c>
      <c r="C267" s="545" t="s">
        <v>471</v>
      </c>
      <c r="D267" s="40"/>
    </row>
    <row r="268" spans="1:4" s="38" customFormat="1" ht="12.75" hidden="1" customHeight="1">
      <c r="A268" s="81"/>
      <c r="B268" s="42" t="s">
        <v>337</v>
      </c>
      <c r="C268" s="545" t="s">
        <v>472</v>
      </c>
      <c r="D268" s="40"/>
    </row>
    <row r="269" spans="1:4" s="38" customFormat="1" ht="12.75" hidden="1" customHeight="1">
      <c r="A269" s="81"/>
      <c r="B269" s="42" t="s">
        <v>337</v>
      </c>
      <c r="C269" s="545" t="s">
        <v>243</v>
      </c>
      <c r="D269" s="40"/>
    </row>
    <row r="270" spans="1:4" s="38" customFormat="1" ht="12.75" hidden="1" customHeight="1">
      <c r="A270" s="81"/>
      <c r="B270" s="42" t="s">
        <v>337</v>
      </c>
      <c r="C270" s="545" t="s">
        <v>244</v>
      </c>
      <c r="D270" s="40"/>
    </row>
    <row r="271" spans="1:4" s="38" customFormat="1" ht="12.75" hidden="1" customHeight="1">
      <c r="A271" s="81"/>
      <c r="B271" s="42" t="s">
        <v>337</v>
      </c>
      <c r="C271" s="545" t="s">
        <v>82</v>
      </c>
      <c r="D271" s="40"/>
    </row>
    <row r="272" spans="1:4" s="38" customFormat="1" ht="12.75" hidden="1" customHeight="1">
      <c r="A272" s="81"/>
      <c r="B272" s="42" t="s">
        <v>337</v>
      </c>
      <c r="C272" s="545" t="s">
        <v>257</v>
      </c>
      <c r="D272" s="40"/>
    </row>
    <row r="273" spans="1:4" s="38" customFormat="1" ht="12.75" hidden="1" customHeight="1">
      <c r="A273" s="81"/>
      <c r="B273" s="42" t="s">
        <v>337</v>
      </c>
      <c r="C273" s="545" t="s">
        <v>2528</v>
      </c>
      <c r="D273" s="40"/>
    </row>
    <row r="274" spans="1:4" s="38" customFormat="1" ht="12.75" hidden="1" customHeight="1">
      <c r="A274" s="81"/>
      <c r="B274" s="42" t="s">
        <v>338</v>
      </c>
      <c r="C274" s="545" t="s">
        <v>473</v>
      </c>
      <c r="D274" s="40"/>
    </row>
    <row r="275" spans="1:4" s="38" customFormat="1" ht="12.75" hidden="1" customHeight="1">
      <c r="A275" s="81"/>
      <c r="B275" s="42" t="s">
        <v>338</v>
      </c>
      <c r="C275" s="545" t="s">
        <v>245</v>
      </c>
      <c r="D275" s="40"/>
    </row>
    <row r="276" spans="1:4" s="38" customFormat="1" ht="12.75" hidden="1" customHeight="1">
      <c r="A276" s="81"/>
      <c r="B276" s="42" t="s">
        <v>338</v>
      </c>
      <c r="C276" s="545" t="s">
        <v>246</v>
      </c>
      <c r="D276" s="40"/>
    </row>
    <row r="277" spans="1:4" s="38" customFormat="1" ht="12.75" hidden="1" customHeight="1">
      <c r="A277" s="81"/>
      <c r="B277" s="42" t="s">
        <v>338</v>
      </c>
      <c r="C277" s="545" t="s">
        <v>578</v>
      </c>
      <c r="D277" s="40"/>
    </row>
    <row r="278" spans="1:4" s="38" customFormat="1" ht="12.75" hidden="1" customHeight="1">
      <c r="A278" s="81"/>
      <c r="B278" s="42" t="s">
        <v>338</v>
      </c>
      <c r="C278" s="545" t="s">
        <v>579</v>
      </c>
      <c r="D278" s="40"/>
    </row>
    <row r="279" spans="1:4" s="38" customFormat="1" ht="12.75" hidden="1" customHeight="1">
      <c r="A279" s="81"/>
      <c r="B279" s="42" t="s">
        <v>338</v>
      </c>
      <c r="C279" s="545" t="s">
        <v>83</v>
      </c>
      <c r="D279" s="40"/>
    </row>
    <row r="280" spans="1:4" s="38" customFormat="1" ht="12.75" hidden="1" customHeight="1">
      <c r="A280" s="81"/>
      <c r="B280" s="42" t="s">
        <v>338</v>
      </c>
      <c r="C280" s="545" t="s">
        <v>84</v>
      </c>
      <c r="D280" s="40"/>
    </row>
    <row r="281" spans="1:4" s="38" customFormat="1" ht="12.75" hidden="1" customHeight="1">
      <c r="A281" s="81"/>
      <c r="B281" s="42" t="s">
        <v>450</v>
      </c>
      <c r="C281" s="545" t="s">
        <v>580</v>
      </c>
      <c r="D281" s="40"/>
    </row>
    <row r="282" spans="1:4" s="38" customFormat="1" ht="12.75" hidden="1" customHeight="1">
      <c r="A282" s="81"/>
      <c r="B282" s="42" t="s">
        <v>450</v>
      </c>
      <c r="C282" s="545" t="s">
        <v>247</v>
      </c>
      <c r="D282" s="40"/>
    </row>
    <row r="283" spans="1:4" s="38" customFormat="1" ht="12.75" hidden="1" customHeight="1">
      <c r="A283" s="81"/>
      <c r="B283" s="42" t="s">
        <v>450</v>
      </c>
      <c r="C283" s="545" t="s">
        <v>248</v>
      </c>
      <c r="D283" s="40"/>
    </row>
    <row r="284" spans="1:4" s="38" customFormat="1" ht="12.75" hidden="1" customHeight="1">
      <c r="A284" s="81"/>
      <c r="B284" s="42" t="s">
        <v>450</v>
      </c>
      <c r="C284" s="545" t="s">
        <v>581</v>
      </c>
      <c r="D284" s="40"/>
    </row>
    <row r="285" spans="1:4" s="38" customFormat="1" ht="12.75" hidden="1" customHeight="1">
      <c r="A285" s="81"/>
      <c r="B285" s="42" t="s">
        <v>450</v>
      </c>
      <c r="C285" s="545" t="s">
        <v>2529</v>
      </c>
      <c r="D285" s="40"/>
    </row>
    <row r="286" spans="1:4" s="38" customFormat="1" ht="12.75" hidden="1" customHeight="1">
      <c r="A286" s="81"/>
      <c r="B286" s="42" t="s">
        <v>450</v>
      </c>
      <c r="C286" s="545" t="s">
        <v>582</v>
      </c>
      <c r="D286" s="40"/>
    </row>
    <row r="287" spans="1:4" s="38" customFormat="1" ht="12.75" hidden="1" customHeight="1">
      <c r="A287" s="81"/>
      <c r="B287" s="42" t="s">
        <v>450</v>
      </c>
      <c r="C287" s="545" t="s">
        <v>583</v>
      </c>
      <c r="D287" s="40"/>
    </row>
    <row r="288" spans="1:4" s="38" customFormat="1" ht="12.75" hidden="1" customHeight="1">
      <c r="A288" s="81"/>
      <c r="B288" s="42" t="s">
        <v>450</v>
      </c>
      <c r="C288" s="545" t="s">
        <v>584</v>
      </c>
      <c r="D288" s="40"/>
    </row>
    <row r="289" spans="1:4" s="38" customFormat="1" ht="12.75" hidden="1" customHeight="1">
      <c r="A289" s="81"/>
      <c r="B289" s="42" t="s">
        <v>450</v>
      </c>
      <c r="C289" s="545" t="s">
        <v>585</v>
      </c>
      <c r="D289" s="40"/>
    </row>
    <row r="290" spans="1:4" s="38" customFormat="1" ht="12.75" hidden="1" customHeight="1">
      <c r="A290" s="81"/>
      <c r="B290" s="42" t="s">
        <v>280</v>
      </c>
      <c r="C290" s="545" t="s">
        <v>586</v>
      </c>
      <c r="D290" s="40"/>
    </row>
    <row r="291" spans="1:4" s="38" customFormat="1" ht="12.75" hidden="1" customHeight="1">
      <c r="A291" s="81"/>
      <c r="B291" s="42" t="s">
        <v>280</v>
      </c>
      <c r="C291" s="545" t="s">
        <v>587</v>
      </c>
      <c r="D291" s="40"/>
    </row>
    <row r="292" spans="1:4" s="38" customFormat="1" ht="12.75" hidden="1" customHeight="1">
      <c r="A292" s="81"/>
      <c r="B292" s="42" t="s">
        <v>280</v>
      </c>
      <c r="C292" s="545" t="s">
        <v>2530</v>
      </c>
      <c r="D292" s="40"/>
    </row>
    <row r="293" spans="1:4" s="38" customFormat="1" ht="12.75" hidden="1" customHeight="1">
      <c r="A293" s="81"/>
      <c r="B293" s="42" t="s">
        <v>280</v>
      </c>
      <c r="C293" s="545" t="s">
        <v>2531</v>
      </c>
      <c r="D293" s="40"/>
    </row>
    <row r="294" spans="1:4" s="38" customFormat="1" ht="12.75" hidden="1" customHeight="1">
      <c r="A294" s="81"/>
      <c r="B294" s="42" t="s">
        <v>280</v>
      </c>
      <c r="C294" s="545" t="s">
        <v>2532</v>
      </c>
      <c r="D294" s="40"/>
    </row>
    <row r="295" spans="1:4" s="38" customFormat="1" ht="12.75" hidden="1" customHeight="1">
      <c r="A295" s="81"/>
      <c r="B295" s="42" t="s">
        <v>280</v>
      </c>
      <c r="C295" s="545" t="s">
        <v>249</v>
      </c>
      <c r="D295" s="40"/>
    </row>
    <row r="296" spans="1:4" s="38" customFormat="1" ht="12.75" hidden="1" customHeight="1">
      <c r="A296" s="81"/>
      <c r="B296" s="42" t="s">
        <v>280</v>
      </c>
      <c r="C296" s="545" t="s">
        <v>250</v>
      </c>
      <c r="D296" s="40"/>
    </row>
    <row r="297" spans="1:4" s="38" customFormat="1" ht="12.75" hidden="1" customHeight="1">
      <c r="A297" s="81"/>
      <c r="B297" s="42" t="s">
        <v>280</v>
      </c>
      <c r="C297" s="545" t="s">
        <v>588</v>
      </c>
      <c r="D297" s="40"/>
    </row>
    <row r="298" spans="1:4" s="38" customFormat="1" ht="12.75" hidden="1" customHeight="1">
      <c r="A298" s="81"/>
      <c r="B298" s="42" t="s">
        <v>280</v>
      </c>
      <c r="C298" s="545" t="s">
        <v>589</v>
      </c>
      <c r="D298" s="40"/>
    </row>
    <row r="299" spans="1:4" s="38" customFormat="1" ht="12.75" hidden="1" customHeight="1">
      <c r="A299" s="81"/>
      <c r="B299" s="42" t="s">
        <v>280</v>
      </c>
      <c r="C299" s="545" t="s">
        <v>590</v>
      </c>
      <c r="D299" s="40"/>
    </row>
    <row r="300" spans="1:4" s="38" customFormat="1" ht="12.75" hidden="1" customHeight="1">
      <c r="A300" s="81"/>
      <c r="B300" s="42" t="s">
        <v>280</v>
      </c>
      <c r="C300" s="545" t="s">
        <v>591</v>
      </c>
      <c r="D300" s="40"/>
    </row>
    <row r="301" spans="1:4" s="38" customFormat="1" ht="12.75" hidden="1" customHeight="1">
      <c r="A301" s="81"/>
      <c r="B301" s="42" t="s">
        <v>280</v>
      </c>
      <c r="C301" s="545" t="s">
        <v>194</v>
      </c>
      <c r="D301" s="40"/>
    </row>
    <row r="302" spans="1:4" s="38" customFormat="1" ht="12.75" hidden="1" customHeight="1">
      <c r="A302" s="81"/>
      <c r="B302" s="42" t="s">
        <v>280</v>
      </c>
      <c r="C302" s="545" t="s">
        <v>806</v>
      </c>
      <c r="D302" s="40"/>
    </row>
    <row r="303" spans="1:4" s="38" customFormat="1" ht="12.75" hidden="1" customHeight="1">
      <c r="A303" s="81"/>
      <c r="B303" s="42" t="s">
        <v>339</v>
      </c>
      <c r="C303" s="545" t="s">
        <v>195</v>
      </c>
      <c r="D303" s="40"/>
    </row>
    <row r="304" spans="1:4" s="38" customFormat="1" ht="12.75" hidden="1" customHeight="1">
      <c r="A304" s="81"/>
      <c r="B304" s="42" t="s">
        <v>339</v>
      </c>
      <c r="C304" s="545" t="s">
        <v>196</v>
      </c>
      <c r="D304" s="40"/>
    </row>
    <row r="305" spans="1:4" s="38" customFormat="1" ht="12.75" hidden="1" customHeight="1">
      <c r="A305" s="81"/>
      <c r="B305" s="42" t="s">
        <v>339</v>
      </c>
      <c r="C305" s="545" t="s">
        <v>197</v>
      </c>
      <c r="D305" s="40"/>
    </row>
    <row r="306" spans="1:4" s="38" customFormat="1" ht="12.75" hidden="1" customHeight="1">
      <c r="A306" s="81"/>
      <c r="B306" s="42" t="s">
        <v>339</v>
      </c>
      <c r="C306" s="545" t="s">
        <v>198</v>
      </c>
      <c r="D306" s="40"/>
    </row>
    <row r="307" spans="1:4" s="38" customFormat="1" ht="12.75" hidden="1" customHeight="1">
      <c r="A307" s="81"/>
      <c r="B307" s="42" t="s">
        <v>339</v>
      </c>
      <c r="C307" s="545" t="s">
        <v>199</v>
      </c>
      <c r="D307" s="40"/>
    </row>
    <row r="308" spans="1:4" s="38" customFormat="1" ht="12.75" hidden="1" customHeight="1">
      <c r="A308" s="81"/>
      <c r="B308" s="42" t="s">
        <v>339</v>
      </c>
      <c r="C308" s="545" t="s">
        <v>200</v>
      </c>
      <c r="D308" s="40"/>
    </row>
    <row r="309" spans="1:4" s="38" customFormat="1" ht="12.75" hidden="1" customHeight="1">
      <c r="A309" s="81"/>
      <c r="B309" s="42" t="s">
        <v>339</v>
      </c>
      <c r="C309" s="545" t="s">
        <v>201</v>
      </c>
      <c r="D309" s="40"/>
    </row>
    <row r="310" spans="1:4" s="38" customFormat="1" ht="12.75" hidden="1" customHeight="1">
      <c r="A310" s="81"/>
      <c r="B310" s="42" t="s">
        <v>339</v>
      </c>
      <c r="C310" s="545" t="s">
        <v>202</v>
      </c>
      <c r="D310" s="40"/>
    </row>
    <row r="311" spans="1:4" s="38" customFormat="1" ht="12.75" hidden="1" customHeight="1">
      <c r="A311" s="81"/>
      <c r="B311" s="42" t="s">
        <v>339</v>
      </c>
      <c r="C311" s="544" t="s">
        <v>203</v>
      </c>
      <c r="D311" s="40"/>
    </row>
    <row r="312" spans="1:4" s="38" customFormat="1" ht="12.75" hidden="1" customHeight="1">
      <c r="A312" s="81"/>
      <c r="B312" s="42" t="s">
        <v>339</v>
      </c>
      <c r="C312" s="544" t="s">
        <v>204</v>
      </c>
      <c r="D312" s="40"/>
    </row>
    <row r="313" spans="1:4" s="38" customFormat="1" ht="12.75" hidden="1" customHeight="1">
      <c r="A313" s="81"/>
      <c r="B313" s="42" t="s">
        <v>339</v>
      </c>
      <c r="C313" s="544" t="s">
        <v>205</v>
      </c>
      <c r="D313" s="40"/>
    </row>
    <row r="314" spans="1:4" s="38" customFormat="1" ht="12.75" hidden="1" customHeight="1">
      <c r="A314" s="81"/>
      <c r="B314" s="42" t="s">
        <v>339</v>
      </c>
      <c r="C314" s="544" t="s">
        <v>206</v>
      </c>
      <c r="D314" s="40"/>
    </row>
    <row r="315" spans="1:4" s="38" customFormat="1" ht="12.75" hidden="1" customHeight="1">
      <c r="A315" s="81"/>
      <c r="B315" s="42" t="s">
        <v>339</v>
      </c>
      <c r="C315" s="544" t="s">
        <v>2533</v>
      </c>
      <c r="D315" s="40"/>
    </row>
    <row r="316" spans="1:4" s="38" customFormat="1" ht="12.75" hidden="1" customHeight="1">
      <c r="A316" s="81"/>
      <c r="B316" s="42" t="s">
        <v>339</v>
      </c>
      <c r="C316" s="544" t="s">
        <v>207</v>
      </c>
      <c r="D316" s="40"/>
    </row>
    <row r="317" spans="1:4" s="38" customFormat="1" ht="12.75" hidden="1" customHeight="1">
      <c r="A317" s="81"/>
      <c r="B317" s="42" t="s">
        <v>339</v>
      </c>
      <c r="C317" s="544" t="s">
        <v>208</v>
      </c>
      <c r="D317" s="40"/>
    </row>
    <row r="318" spans="1:4" s="38" customFormat="1" ht="12.75" hidden="1" customHeight="1">
      <c r="A318" s="81"/>
      <c r="B318" s="42" t="s">
        <v>339</v>
      </c>
      <c r="C318" s="544" t="s">
        <v>2534</v>
      </c>
      <c r="D318" s="40"/>
    </row>
    <row r="319" spans="1:4" s="38" customFormat="1" ht="12.75" hidden="1" customHeight="1">
      <c r="A319" s="81"/>
      <c r="B319" s="42" t="s">
        <v>339</v>
      </c>
      <c r="C319" s="544" t="s">
        <v>2535</v>
      </c>
      <c r="D319" s="40"/>
    </row>
    <row r="320" spans="1:4" s="38" customFormat="1" ht="12.75" hidden="1" customHeight="1">
      <c r="A320" s="81"/>
      <c r="B320" s="42" t="s">
        <v>340</v>
      </c>
      <c r="C320" s="544" t="s">
        <v>209</v>
      </c>
      <c r="D320" s="40"/>
    </row>
    <row r="321" spans="1:6" s="38" customFormat="1" ht="12.75" hidden="1" customHeight="1">
      <c r="A321" s="81"/>
      <c r="B321" s="42" t="s">
        <v>340</v>
      </c>
      <c r="C321" s="544" t="s">
        <v>2536</v>
      </c>
      <c r="D321" s="40"/>
    </row>
    <row r="322" spans="1:6" s="38" customFormat="1" ht="12.75" hidden="1" customHeight="1">
      <c r="A322" s="81"/>
      <c r="B322" s="42" t="s">
        <v>340</v>
      </c>
      <c r="C322" s="544" t="s">
        <v>474</v>
      </c>
      <c r="D322" s="40"/>
    </row>
    <row r="323" spans="1:6" s="38" customFormat="1" ht="12.75" hidden="1" customHeight="1">
      <c r="A323" s="81"/>
      <c r="B323" s="42" t="s">
        <v>340</v>
      </c>
      <c r="C323" s="545" t="s">
        <v>2434</v>
      </c>
      <c r="D323" s="40"/>
    </row>
    <row r="324" spans="1:6" s="38" customFormat="1" ht="12.75" hidden="1" customHeight="1">
      <c r="A324" s="81"/>
      <c r="B324" s="42" t="s">
        <v>340</v>
      </c>
      <c r="C324" s="545" t="s">
        <v>2537</v>
      </c>
    </row>
    <row r="325" spans="1:6" s="38" customFormat="1" ht="12.75" hidden="1" customHeight="1">
      <c r="A325" s="81"/>
      <c r="B325" s="42" t="s">
        <v>340</v>
      </c>
      <c r="C325" s="545" t="s">
        <v>2538</v>
      </c>
    </row>
    <row r="326" spans="1:6" s="38" customFormat="1" ht="12.75" hidden="1" customHeight="1">
      <c r="A326" s="81"/>
      <c r="B326" s="42" t="s">
        <v>341</v>
      </c>
      <c r="C326" s="545" t="s">
        <v>475</v>
      </c>
    </row>
    <row r="327" spans="1:6" s="38" customFormat="1" ht="12.75" hidden="1" customHeight="1">
      <c r="A327" s="81"/>
      <c r="B327" s="42" t="s">
        <v>341</v>
      </c>
      <c r="C327" s="545" t="s">
        <v>129</v>
      </c>
    </row>
    <row r="328" spans="1:6" s="38" customFormat="1" ht="12.75" hidden="1" customHeight="1">
      <c r="A328" s="81"/>
      <c r="B328" s="42" t="s">
        <v>341</v>
      </c>
      <c r="C328" s="545" t="s">
        <v>2539</v>
      </c>
    </row>
    <row r="329" spans="1:6" s="38" customFormat="1" ht="12.75" hidden="1" customHeight="1">
      <c r="A329" s="81"/>
      <c r="B329" s="42" t="s">
        <v>281</v>
      </c>
      <c r="C329" s="545" t="s">
        <v>130</v>
      </c>
    </row>
    <row r="330" spans="1:6" s="38" customFormat="1" ht="12.75" hidden="1" customHeight="1">
      <c r="A330" s="81"/>
      <c r="B330" s="42" t="s">
        <v>281</v>
      </c>
      <c r="C330" s="545" t="s">
        <v>131</v>
      </c>
    </row>
    <row r="331" spans="1:6" ht="12.75" hidden="1" customHeight="1">
      <c r="A331" s="81"/>
      <c r="B331" s="42" t="s">
        <v>281</v>
      </c>
      <c r="C331" s="545" t="s">
        <v>132</v>
      </c>
      <c r="F331" s="38"/>
    </row>
    <row r="332" spans="1:6" ht="12.75" hidden="1" customHeight="1">
      <c r="A332" s="81"/>
      <c r="B332" s="42" t="s">
        <v>281</v>
      </c>
      <c r="C332" s="545" t="s">
        <v>133</v>
      </c>
      <c r="F332" s="38"/>
    </row>
    <row r="333" spans="1:6" ht="12.75" hidden="1" customHeight="1">
      <c r="A333" s="81"/>
      <c r="B333" s="42" t="s">
        <v>281</v>
      </c>
      <c r="C333" s="545" t="s">
        <v>134</v>
      </c>
      <c r="F333" s="38"/>
    </row>
    <row r="334" spans="1:6" ht="12.75" hidden="1" customHeight="1">
      <c r="A334" s="81"/>
      <c r="B334" s="42" t="s">
        <v>281</v>
      </c>
      <c r="C334" s="545" t="s">
        <v>135</v>
      </c>
      <c r="F334" s="38"/>
    </row>
    <row r="335" spans="1:6" ht="12.75" hidden="1" customHeight="1">
      <c r="A335" s="81"/>
      <c r="B335" s="42" t="s">
        <v>281</v>
      </c>
      <c r="C335" s="545" t="s">
        <v>136</v>
      </c>
      <c r="F335" s="38"/>
    </row>
    <row r="336" spans="1:6" hidden="1">
      <c r="A336" s="81"/>
      <c r="B336" s="42" t="s">
        <v>281</v>
      </c>
      <c r="C336" s="545" t="s">
        <v>137</v>
      </c>
      <c r="F336" s="38"/>
    </row>
    <row r="337" spans="1:6" hidden="1">
      <c r="A337" s="81"/>
      <c r="B337" s="42" t="s">
        <v>281</v>
      </c>
      <c r="C337" s="545" t="s">
        <v>2540</v>
      </c>
      <c r="F337" s="38"/>
    </row>
    <row r="338" spans="1:6" hidden="1">
      <c r="A338" s="81"/>
      <c r="B338" s="42" t="s">
        <v>281</v>
      </c>
      <c r="C338" s="545" t="s">
        <v>138</v>
      </c>
      <c r="F338" s="38"/>
    </row>
    <row r="339" spans="1:6" hidden="1">
      <c r="A339" s="81"/>
      <c r="B339" s="42" t="s">
        <v>281</v>
      </c>
      <c r="C339" s="545" t="s">
        <v>139</v>
      </c>
      <c r="F339" s="38"/>
    </row>
    <row r="340" spans="1:6" hidden="1">
      <c r="A340" s="81"/>
      <c r="B340" s="42" t="s">
        <v>281</v>
      </c>
      <c r="C340" s="545" t="s">
        <v>140</v>
      </c>
      <c r="F340" s="38"/>
    </row>
    <row r="341" spans="1:6" hidden="1">
      <c r="A341" s="81"/>
      <c r="B341" s="42" t="s">
        <v>281</v>
      </c>
      <c r="C341" s="545" t="s">
        <v>2541</v>
      </c>
      <c r="F341" s="38"/>
    </row>
    <row r="342" spans="1:6" hidden="1">
      <c r="A342" s="81"/>
      <c r="B342" s="42" t="s">
        <v>281</v>
      </c>
      <c r="C342" s="545" t="s">
        <v>141</v>
      </c>
      <c r="F342" s="38"/>
    </row>
    <row r="343" spans="1:6" hidden="1">
      <c r="A343" s="81"/>
      <c r="B343" s="42" t="s">
        <v>281</v>
      </c>
      <c r="C343" s="545" t="s">
        <v>2542</v>
      </c>
    </row>
    <row r="344" spans="1:6" hidden="1">
      <c r="A344" s="81"/>
      <c r="B344" s="42" t="s">
        <v>281</v>
      </c>
      <c r="C344" s="545" t="s">
        <v>142</v>
      </c>
    </row>
    <row r="345" spans="1:6" hidden="1">
      <c r="A345" s="81"/>
      <c r="B345" s="42" t="s">
        <v>281</v>
      </c>
      <c r="C345" s="545" t="s">
        <v>2543</v>
      </c>
    </row>
    <row r="346" spans="1:6" hidden="1">
      <c r="A346" s="81"/>
      <c r="B346" s="42" t="s">
        <v>281</v>
      </c>
      <c r="C346" s="545" t="s">
        <v>2544</v>
      </c>
    </row>
    <row r="347" spans="1:6" hidden="1">
      <c r="A347" s="81"/>
      <c r="B347" s="42" t="s">
        <v>281</v>
      </c>
      <c r="C347" s="545" t="s">
        <v>2545</v>
      </c>
    </row>
    <row r="348" spans="1:6" hidden="1">
      <c r="A348" s="81"/>
      <c r="B348" s="42" t="s">
        <v>281</v>
      </c>
      <c r="C348" s="545" t="s">
        <v>2546</v>
      </c>
    </row>
    <row r="349" spans="1:6" hidden="1">
      <c r="A349" s="81"/>
      <c r="B349" s="42" t="s">
        <v>281</v>
      </c>
      <c r="C349" s="545" t="s">
        <v>2547</v>
      </c>
    </row>
    <row r="350" spans="1:6" hidden="1">
      <c r="A350" s="81"/>
      <c r="B350" s="42" t="s">
        <v>281</v>
      </c>
      <c r="C350" s="545" t="s">
        <v>2548</v>
      </c>
    </row>
    <row r="351" spans="1:6" hidden="1">
      <c r="A351" s="81"/>
      <c r="B351" s="42" t="s">
        <v>281</v>
      </c>
      <c r="C351" s="545" t="s">
        <v>2549</v>
      </c>
    </row>
    <row r="352" spans="1:6" hidden="1">
      <c r="A352" s="81"/>
      <c r="B352" s="42" t="s">
        <v>281</v>
      </c>
      <c r="C352" s="545" t="s">
        <v>2550</v>
      </c>
    </row>
    <row r="353" spans="1:3" hidden="1">
      <c r="A353" s="81"/>
      <c r="B353" s="42" t="s">
        <v>281</v>
      </c>
      <c r="C353" s="545" t="s">
        <v>2551</v>
      </c>
    </row>
    <row r="354" spans="1:3" hidden="1">
      <c r="A354" s="81"/>
      <c r="B354" s="42" t="s">
        <v>281</v>
      </c>
      <c r="C354" s="545" t="s">
        <v>2552</v>
      </c>
    </row>
    <row r="355" spans="1:3" hidden="1">
      <c r="A355" s="81"/>
      <c r="B355" s="42" t="s">
        <v>281</v>
      </c>
      <c r="C355" s="545" t="s">
        <v>2553</v>
      </c>
    </row>
    <row r="356" spans="1:3" hidden="1">
      <c r="A356" s="81"/>
      <c r="B356" s="42" t="s">
        <v>281</v>
      </c>
      <c r="C356" s="545" t="s">
        <v>2554</v>
      </c>
    </row>
    <row r="357" spans="1:3" hidden="1">
      <c r="A357" s="81"/>
      <c r="B357" s="42" t="s">
        <v>281</v>
      </c>
      <c r="C357" s="545" t="s">
        <v>2429</v>
      </c>
    </row>
    <row r="358" spans="1:3" hidden="1">
      <c r="A358" s="81"/>
      <c r="B358" s="42" t="s">
        <v>281</v>
      </c>
      <c r="C358" s="545" t="s">
        <v>2555</v>
      </c>
    </row>
    <row r="359" spans="1:3" hidden="1">
      <c r="A359" s="81"/>
      <c r="B359" s="42" t="s">
        <v>281</v>
      </c>
      <c r="C359" s="545" t="s">
        <v>2556</v>
      </c>
    </row>
    <row r="360" spans="1:3" hidden="1">
      <c r="A360" s="81"/>
      <c r="B360" s="42" t="s">
        <v>281</v>
      </c>
      <c r="C360" s="545" t="s">
        <v>2557</v>
      </c>
    </row>
    <row r="361" spans="1:3" hidden="1">
      <c r="A361" s="81"/>
      <c r="B361" s="42" t="s">
        <v>281</v>
      </c>
      <c r="C361" s="545" t="s">
        <v>2558</v>
      </c>
    </row>
    <row r="362" spans="1:3" hidden="1">
      <c r="A362" s="81"/>
      <c r="B362" s="42" t="s">
        <v>281</v>
      </c>
      <c r="C362" s="545" t="s">
        <v>2559</v>
      </c>
    </row>
    <row r="363" spans="1:3" hidden="1">
      <c r="A363" s="81"/>
      <c r="B363" s="42" t="s">
        <v>281</v>
      </c>
      <c r="C363" s="545" t="s">
        <v>2560</v>
      </c>
    </row>
    <row r="364" spans="1:3" hidden="1">
      <c r="A364" s="84"/>
      <c r="B364" s="42" t="s">
        <v>281</v>
      </c>
      <c r="C364" s="545" t="s">
        <v>2561</v>
      </c>
    </row>
    <row r="365" spans="1:3" hidden="1">
      <c r="A365" s="84"/>
      <c r="B365" s="42" t="s">
        <v>281</v>
      </c>
      <c r="C365" s="545" t="s">
        <v>2562</v>
      </c>
    </row>
    <row r="366" spans="1:3" hidden="1">
      <c r="A366" s="84"/>
      <c r="B366" s="42" t="s">
        <v>281</v>
      </c>
      <c r="C366" s="545" t="s">
        <v>2563</v>
      </c>
    </row>
    <row r="367" spans="1:3" hidden="1">
      <c r="A367" s="84"/>
      <c r="B367" s="42" t="s">
        <v>281</v>
      </c>
      <c r="C367" s="545" t="s">
        <v>2564</v>
      </c>
    </row>
    <row r="368" spans="1:3" hidden="1">
      <c r="A368" s="84"/>
      <c r="B368" s="42" t="s">
        <v>281</v>
      </c>
      <c r="C368" s="545" t="s">
        <v>2565</v>
      </c>
    </row>
    <row r="369" spans="2:3" hidden="1">
      <c r="B369" s="42" t="s">
        <v>281</v>
      </c>
      <c r="C369" s="545" t="s">
        <v>2566</v>
      </c>
    </row>
    <row r="370" spans="2:3" hidden="1">
      <c r="B370" s="42" t="s">
        <v>281</v>
      </c>
      <c r="C370" s="545" t="s">
        <v>2567</v>
      </c>
    </row>
    <row r="371" spans="2:3" hidden="1">
      <c r="B371" s="42" t="s">
        <v>281</v>
      </c>
      <c r="C371" s="545" t="s">
        <v>2568</v>
      </c>
    </row>
    <row r="372" spans="2:3" hidden="1">
      <c r="B372" s="42" t="s">
        <v>281</v>
      </c>
      <c r="C372" s="545" t="s">
        <v>2569</v>
      </c>
    </row>
    <row r="373" spans="2:3" hidden="1">
      <c r="B373" s="42" t="s">
        <v>281</v>
      </c>
      <c r="C373" s="545" t="s">
        <v>2570</v>
      </c>
    </row>
    <row r="374" spans="2:3" hidden="1">
      <c r="B374" s="42" t="s">
        <v>281</v>
      </c>
      <c r="C374" s="545" t="s">
        <v>2571</v>
      </c>
    </row>
    <row r="375" spans="2:3" hidden="1">
      <c r="B375" s="42" t="s">
        <v>281</v>
      </c>
      <c r="C375" s="545" t="s">
        <v>2572</v>
      </c>
    </row>
    <row r="376" spans="2:3" hidden="1">
      <c r="B376" s="42" t="s">
        <v>281</v>
      </c>
      <c r="C376" s="545" t="s">
        <v>510</v>
      </c>
    </row>
    <row r="377" spans="2:3" hidden="1">
      <c r="B377" s="42" t="s">
        <v>281</v>
      </c>
      <c r="C377" s="545" t="s">
        <v>511</v>
      </c>
    </row>
    <row r="378" spans="2:3" hidden="1">
      <c r="B378" s="42" t="s">
        <v>281</v>
      </c>
      <c r="C378" s="545" t="s">
        <v>2573</v>
      </c>
    </row>
    <row r="379" spans="2:3" hidden="1">
      <c r="B379" s="42" t="s">
        <v>281</v>
      </c>
      <c r="C379" s="545" t="s">
        <v>2574</v>
      </c>
    </row>
    <row r="380" spans="2:3" hidden="1">
      <c r="B380" s="49" t="s">
        <v>281</v>
      </c>
      <c r="C380" s="545" t="s">
        <v>2575</v>
      </c>
    </row>
    <row r="381" spans="2:3" hidden="1">
      <c r="B381" s="49" t="s">
        <v>281</v>
      </c>
      <c r="C381" s="545" t="s">
        <v>857</v>
      </c>
    </row>
    <row r="382" spans="2:3" hidden="1">
      <c r="B382" s="49" t="s">
        <v>281</v>
      </c>
      <c r="C382" s="545" t="s">
        <v>476</v>
      </c>
    </row>
    <row r="383" spans="2:3" hidden="1">
      <c r="B383" s="49" t="s">
        <v>281</v>
      </c>
      <c r="C383" s="545" t="s">
        <v>2576</v>
      </c>
    </row>
    <row r="384" spans="2:3" hidden="1">
      <c r="B384" s="49" t="s">
        <v>281</v>
      </c>
      <c r="C384" s="545" t="s">
        <v>2435</v>
      </c>
    </row>
    <row r="385" spans="2:3" hidden="1">
      <c r="B385" s="49" t="s">
        <v>282</v>
      </c>
      <c r="C385" s="545" t="s">
        <v>2577</v>
      </c>
    </row>
    <row r="386" spans="2:3" hidden="1"/>
    <row r="387" spans="2:3" hidden="1"/>
    <row r="388" spans="2:3" hidden="1"/>
    <row r="389" spans="2:3" hidden="1"/>
  </sheetData>
  <sheetProtection selectLockedCells="1"/>
  <mergeCells count="8">
    <mergeCell ref="A2:F2"/>
    <mergeCell ref="A1:F1"/>
    <mergeCell ref="E18:F18"/>
    <mergeCell ref="C12:D12"/>
    <mergeCell ref="C10:D10"/>
    <mergeCell ref="C11:D11"/>
    <mergeCell ref="C13:D13"/>
    <mergeCell ref="C14:D14"/>
  </mergeCells>
  <phoneticPr fontId="5" type="noConversion"/>
  <conditionalFormatting sqref="G21">
    <cfRule type="containsText" dxfId="2" priority="1" stopIfTrue="1" operator="containsText" text="Filijala je obavila dodatnu kontrolu!">
      <formula>NOT(ISERROR(SEARCH("Filijala je obavila dodatnu kontrolu!",G21)))</formula>
    </cfRule>
    <cfRule type="cellIs" dxfId="1" priority="2" stopIfTrue="1" operator="notEqual">
      <formula>"Filijala nijje obavila dodatnu kontrolu!"</formula>
    </cfRule>
  </conditionalFormatting>
  <pageMargins left="0.74803149606299213" right="0.74803149606299213" top="0.98425196850393704" bottom="0.98425196850393704" header="0.51181102362204722" footer="0.51181102362204722"/>
  <pageSetup paperSize="9" scale="17" orientation="landscape" r:id="rId1"/>
  <headerFooter alignWithMargins="0"/>
  <drawing r:id="rId2"/>
  <legacyDrawing r:id="rId3"/>
  <controls>
    <mc:AlternateContent xmlns:mc="http://schemas.openxmlformats.org/markup-compatibility/2006">
      <mc:Choice Requires="x14">
        <control shapeId="3192" r:id="rId4" name="CommandButton8">
          <controlPr defaultSize="0" autoLine="0" r:id="rId5">
            <anchor moveWithCells="1">
              <from>
                <xdr:col>1</xdr:col>
                <xdr:colOff>247650</xdr:colOff>
                <xdr:row>24</xdr:row>
                <xdr:rowOff>123825</xdr:rowOff>
              </from>
              <to>
                <xdr:col>1</xdr:col>
                <xdr:colOff>1409700</xdr:colOff>
                <xdr:row>26</xdr:row>
                <xdr:rowOff>133350</xdr:rowOff>
              </to>
            </anchor>
          </controlPr>
        </control>
      </mc:Choice>
      <mc:Fallback>
        <control shapeId="3192" r:id="rId4" name="CommandButton8"/>
      </mc:Fallback>
    </mc:AlternateContent>
    <mc:AlternateContent xmlns:mc="http://schemas.openxmlformats.org/markup-compatibility/2006">
      <mc:Choice Requires="x14">
        <control shapeId="3191" r:id="rId6" name="CommandButton23">
          <controlPr defaultSize="0" autoLine="0" r:id="rId7">
            <anchor moveWithCells="1">
              <from>
                <xdr:col>3</xdr:col>
                <xdr:colOff>1190625</xdr:colOff>
                <xdr:row>24</xdr:row>
                <xdr:rowOff>114300</xdr:rowOff>
              </from>
              <to>
                <xdr:col>4</xdr:col>
                <xdr:colOff>1009650</xdr:colOff>
                <xdr:row>26</xdr:row>
                <xdr:rowOff>114300</xdr:rowOff>
              </to>
            </anchor>
          </controlPr>
        </control>
      </mc:Choice>
      <mc:Fallback>
        <control shapeId="3191" r:id="rId6" name="CommandButton23"/>
      </mc:Fallback>
    </mc:AlternateContent>
    <mc:AlternateContent xmlns:mc="http://schemas.openxmlformats.org/markup-compatibility/2006">
      <mc:Choice Requires="x14">
        <control shapeId="3190" r:id="rId8" name="CommandButton22">
          <controlPr defaultSize="0" autoLine="0" r:id="rId9">
            <anchor moveWithCells="1">
              <from>
                <xdr:col>3</xdr:col>
                <xdr:colOff>1190625</xdr:colOff>
                <xdr:row>22</xdr:row>
                <xdr:rowOff>19050</xdr:rowOff>
              </from>
              <to>
                <xdr:col>4</xdr:col>
                <xdr:colOff>1009650</xdr:colOff>
                <xdr:row>24</xdr:row>
                <xdr:rowOff>19050</xdr:rowOff>
              </to>
            </anchor>
          </controlPr>
        </control>
      </mc:Choice>
      <mc:Fallback>
        <control shapeId="3190" r:id="rId8" name="CommandButton22"/>
      </mc:Fallback>
    </mc:AlternateContent>
    <mc:AlternateContent xmlns:mc="http://schemas.openxmlformats.org/markup-compatibility/2006">
      <mc:Choice Requires="x14">
        <control shapeId="3189" r:id="rId10" name="CommandButton21">
          <controlPr defaultSize="0" autoLine="0" r:id="rId11">
            <anchor moveWithCells="1">
              <from>
                <xdr:col>3</xdr:col>
                <xdr:colOff>1181100</xdr:colOff>
                <xdr:row>20</xdr:row>
                <xdr:rowOff>142875</xdr:rowOff>
              </from>
              <to>
                <xdr:col>4</xdr:col>
                <xdr:colOff>1000125</xdr:colOff>
                <xdr:row>21</xdr:row>
                <xdr:rowOff>66675</xdr:rowOff>
              </to>
            </anchor>
          </controlPr>
        </control>
      </mc:Choice>
      <mc:Fallback>
        <control shapeId="3189" r:id="rId10" name="CommandButton21"/>
      </mc:Fallback>
    </mc:AlternateContent>
    <mc:AlternateContent xmlns:mc="http://schemas.openxmlformats.org/markup-compatibility/2006">
      <mc:Choice Requires="x14">
        <control shapeId="3187" r:id="rId12" name="CommandButton19">
          <controlPr defaultSize="0" autoLine="0" r:id="rId13">
            <anchor moveWithCells="1">
              <from>
                <xdr:col>3</xdr:col>
                <xdr:colOff>1162050</xdr:colOff>
                <xdr:row>18</xdr:row>
                <xdr:rowOff>38100</xdr:rowOff>
              </from>
              <to>
                <xdr:col>4</xdr:col>
                <xdr:colOff>981075</xdr:colOff>
                <xdr:row>20</xdr:row>
                <xdr:rowOff>38100</xdr:rowOff>
              </to>
            </anchor>
          </controlPr>
        </control>
      </mc:Choice>
      <mc:Fallback>
        <control shapeId="3187" r:id="rId12" name="CommandButton19"/>
      </mc:Fallback>
    </mc:AlternateContent>
    <mc:AlternateContent xmlns:mc="http://schemas.openxmlformats.org/markup-compatibility/2006">
      <mc:Choice Requires="x14">
        <control shapeId="3186" r:id="rId14" name="CommandButton18">
          <controlPr defaultSize="0" autoLine="0" r:id="rId15">
            <anchor moveWithCells="1">
              <from>
                <xdr:col>3</xdr:col>
                <xdr:colOff>1162050</xdr:colOff>
                <xdr:row>16</xdr:row>
                <xdr:rowOff>57150</xdr:rowOff>
              </from>
              <to>
                <xdr:col>4</xdr:col>
                <xdr:colOff>981075</xdr:colOff>
                <xdr:row>17</xdr:row>
                <xdr:rowOff>95250</xdr:rowOff>
              </to>
            </anchor>
          </controlPr>
        </control>
      </mc:Choice>
      <mc:Fallback>
        <control shapeId="3186" r:id="rId14" name="CommandButton18"/>
      </mc:Fallback>
    </mc:AlternateContent>
    <mc:AlternateContent xmlns:mc="http://schemas.openxmlformats.org/markup-compatibility/2006">
      <mc:Choice Requires="x14">
        <control shapeId="3185" r:id="rId16" name="CommandButton17">
          <controlPr defaultSize="0" autoLine="0" r:id="rId17">
            <anchor moveWithCells="1">
              <from>
                <xdr:col>2</xdr:col>
                <xdr:colOff>9525</xdr:colOff>
                <xdr:row>20</xdr:row>
                <xdr:rowOff>142875</xdr:rowOff>
              </from>
              <to>
                <xdr:col>2</xdr:col>
                <xdr:colOff>1171575</xdr:colOff>
                <xdr:row>21</xdr:row>
                <xdr:rowOff>66675</xdr:rowOff>
              </to>
            </anchor>
          </controlPr>
        </control>
      </mc:Choice>
      <mc:Fallback>
        <control shapeId="3185" r:id="rId16" name="CommandButton17"/>
      </mc:Fallback>
    </mc:AlternateContent>
    <mc:AlternateContent xmlns:mc="http://schemas.openxmlformats.org/markup-compatibility/2006">
      <mc:Choice Requires="x14">
        <control shapeId="3184" r:id="rId18" name="CommandButton11">
          <controlPr defaultSize="0" autoLine="0" r:id="rId19">
            <anchor moveWithCells="1">
              <from>
                <xdr:col>4</xdr:col>
                <xdr:colOff>2209800</xdr:colOff>
                <xdr:row>4</xdr:row>
                <xdr:rowOff>66675</xdr:rowOff>
              </from>
              <to>
                <xdr:col>5</xdr:col>
                <xdr:colOff>1000125</xdr:colOff>
                <xdr:row>5</xdr:row>
                <xdr:rowOff>247650</xdr:rowOff>
              </to>
            </anchor>
          </controlPr>
        </control>
      </mc:Choice>
      <mc:Fallback>
        <control shapeId="3184" r:id="rId18" name="CommandButton11"/>
      </mc:Fallback>
    </mc:AlternateContent>
    <mc:AlternateContent xmlns:mc="http://schemas.openxmlformats.org/markup-compatibility/2006">
      <mc:Choice Requires="x14">
        <control shapeId="3183" r:id="rId20" name="CommandButton10">
          <controlPr defaultSize="0" autoLine="0" r:id="rId21">
            <anchor moveWithCells="1">
              <from>
                <xdr:col>4</xdr:col>
                <xdr:colOff>2247900</xdr:colOff>
                <xdr:row>6</xdr:row>
                <xdr:rowOff>0</xdr:rowOff>
              </from>
              <to>
                <xdr:col>5</xdr:col>
                <xdr:colOff>1028700</xdr:colOff>
                <xdr:row>7</xdr:row>
                <xdr:rowOff>142875</xdr:rowOff>
              </to>
            </anchor>
          </controlPr>
        </control>
      </mc:Choice>
      <mc:Fallback>
        <control shapeId="3183" r:id="rId20" name="CommandButton10"/>
      </mc:Fallback>
    </mc:AlternateContent>
    <mc:AlternateContent xmlns:mc="http://schemas.openxmlformats.org/markup-compatibility/2006">
      <mc:Choice Requires="x14">
        <control shapeId="3182" r:id="rId22" name="CommandButton9">
          <controlPr defaultSize="0" autoLine="0" r:id="rId23">
            <anchor moveWithCells="1">
              <from>
                <xdr:col>2</xdr:col>
                <xdr:colOff>9525</xdr:colOff>
                <xdr:row>18</xdr:row>
                <xdr:rowOff>38100</xdr:rowOff>
              </from>
              <to>
                <xdr:col>2</xdr:col>
                <xdr:colOff>1171575</xdr:colOff>
                <xdr:row>20</xdr:row>
                <xdr:rowOff>38100</xdr:rowOff>
              </to>
            </anchor>
          </controlPr>
        </control>
      </mc:Choice>
      <mc:Fallback>
        <control shapeId="3182" r:id="rId22" name="CommandButton9"/>
      </mc:Fallback>
    </mc:AlternateContent>
    <mc:AlternateContent xmlns:mc="http://schemas.openxmlformats.org/markup-compatibility/2006">
      <mc:Choice Requires="x14">
        <control shapeId="3181" r:id="rId24" name="CommandButton2">
          <controlPr defaultSize="0" autoLine="0" r:id="rId25">
            <anchor moveWithCells="1">
              <from>
                <xdr:col>2</xdr:col>
                <xdr:colOff>19050</xdr:colOff>
                <xdr:row>16</xdr:row>
                <xdr:rowOff>57150</xdr:rowOff>
              </from>
              <to>
                <xdr:col>2</xdr:col>
                <xdr:colOff>1181100</xdr:colOff>
                <xdr:row>17</xdr:row>
                <xdr:rowOff>95250</xdr:rowOff>
              </to>
            </anchor>
          </controlPr>
        </control>
      </mc:Choice>
      <mc:Fallback>
        <control shapeId="3181" r:id="rId24" name="CommandButton2"/>
      </mc:Fallback>
    </mc:AlternateContent>
    <mc:AlternateContent xmlns:mc="http://schemas.openxmlformats.org/markup-compatibility/2006">
      <mc:Choice Requires="x14">
        <control shapeId="3180" r:id="rId26" name="CommandButton7">
          <controlPr defaultSize="0" autoLine="0" r:id="rId27">
            <anchor moveWithCells="1">
              <from>
                <xdr:col>1</xdr:col>
                <xdr:colOff>257175</xdr:colOff>
                <xdr:row>22</xdr:row>
                <xdr:rowOff>19050</xdr:rowOff>
              </from>
              <to>
                <xdr:col>1</xdr:col>
                <xdr:colOff>1409700</xdr:colOff>
                <xdr:row>24</xdr:row>
                <xdr:rowOff>19050</xdr:rowOff>
              </to>
            </anchor>
          </controlPr>
        </control>
      </mc:Choice>
      <mc:Fallback>
        <control shapeId="3180" r:id="rId26" name="CommandButton7"/>
      </mc:Fallback>
    </mc:AlternateContent>
    <mc:AlternateContent xmlns:mc="http://schemas.openxmlformats.org/markup-compatibility/2006">
      <mc:Choice Requires="x14">
        <control shapeId="3179" r:id="rId28" name="CommandButton6">
          <controlPr defaultSize="0" autoLine="0" r:id="rId29">
            <anchor moveWithCells="1">
              <from>
                <xdr:col>1</xdr:col>
                <xdr:colOff>257175</xdr:colOff>
                <xdr:row>20</xdr:row>
                <xdr:rowOff>142875</xdr:rowOff>
              </from>
              <to>
                <xdr:col>1</xdr:col>
                <xdr:colOff>1419225</xdr:colOff>
                <xdr:row>21</xdr:row>
                <xdr:rowOff>66675</xdr:rowOff>
              </to>
            </anchor>
          </controlPr>
        </control>
      </mc:Choice>
      <mc:Fallback>
        <control shapeId="3179" r:id="rId28" name="CommandButton6"/>
      </mc:Fallback>
    </mc:AlternateContent>
    <mc:AlternateContent xmlns:mc="http://schemas.openxmlformats.org/markup-compatibility/2006">
      <mc:Choice Requires="x14">
        <control shapeId="3178" r:id="rId30" name="CommandButton1">
          <controlPr defaultSize="0" autoLine="0" r:id="rId31">
            <anchor moveWithCells="1">
              <from>
                <xdr:col>1</xdr:col>
                <xdr:colOff>257175</xdr:colOff>
                <xdr:row>18</xdr:row>
                <xdr:rowOff>38100</xdr:rowOff>
              </from>
              <to>
                <xdr:col>1</xdr:col>
                <xdr:colOff>1419225</xdr:colOff>
                <xdr:row>20</xdr:row>
                <xdr:rowOff>38100</xdr:rowOff>
              </to>
            </anchor>
          </controlPr>
        </control>
      </mc:Choice>
      <mc:Fallback>
        <control shapeId="3178" r:id="rId30" name="CommandButton1"/>
      </mc:Fallback>
    </mc:AlternateContent>
    <mc:AlternateContent xmlns:mc="http://schemas.openxmlformats.org/markup-compatibility/2006">
      <mc:Choice Requires="x14">
        <control shapeId="3177" r:id="rId32" name="CommandButton3">
          <controlPr defaultSize="0" autoLine="0" r:id="rId33">
            <anchor moveWithCells="1">
              <from>
                <xdr:col>1</xdr:col>
                <xdr:colOff>257175</xdr:colOff>
                <xdr:row>16</xdr:row>
                <xdr:rowOff>57150</xdr:rowOff>
              </from>
              <to>
                <xdr:col>1</xdr:col>
                <xdr:colOff>1419225</xdr:colOff>
                <xdr:row>17</xdr:row>
                <xdr:rowOff>95250</xdr:rowOff>
              </to>
            </anchor>
          </controlPr>
        </control>
      </mc:Choice>
      <mc:Fallback>
        <control shapeId="3177" r:id="rId32" name="CommandButton3"/>
      </mc:Fallback>
    </mc:AlternateContent>
    <mc:AlternateContent xmlns:mc="http://schemas.openxmlformats.org/markup-compatibility/2006">
      <mc:Choice Requires="x14">
        <control shapeId="3170" r:id="rId34" name="CommandButton15">
          <controlPr defaultSize="0" autoLine="0" r:id="rId35">
            <anchor moveWithCells="1">
              <from>
                <xdr:col>4</xdr:col>
                <xdr:colOff>2209800</xdr:colOff>
                <xdr:row>11</xdr:row>
                <xdr:rowOff>57150</xdr:rowOff>
              </from>
              <to>
                <xdr:col>5</xdr:col>
                <xdr:colOff>1000125</xdr:colOff>
                <xdr:row>12</xdr:row>
                <xdr:rowOff>190500</xdr:rowOff>
              </to>
            </anchor>
          </controlPr>
        </control>
      </mc:Choice>
      <mc:Fallback>
        <control shapeId="3170" r:id="rId34" name="CommandButton15"/>
      </mc:Fallback>
    </mc:AlternateContent>
    <mc:AlternateContent xmlns:mc="http://schemas.openxmlformats.org/markup-compatibility/2006">
      <mc:Choice Requires="x14">
        <control shapeId="3168" r:id="rId36" name="CommandButton16">
          <controlPr locked="0" defaultSize="0" autoLine="0" r:id="rId37">
            <anchor moveWithCells="1">
              <from>
                <xdr:col>2</xdr:col>
                <xdr:colOff>1438275</xdr:colOff>
                <xdr:row>20</xdr:row>
                <xdr:rowOff>142875</xdr:rowOff>
              </from>
              <to>
                <xdr:col>3</xdr:col>
                <xdr:colOff>809625</xdr:colOff>
                <xdr:row>21</xdr:row>
                <xdr:rowOff>76200</xdr:rowOff>
              </to>
            </anchor>
          </controlPr>
        </control>
      </mc:Choice>
      <mc:Fallback>
        <control shapeId="3168" r:id="rId36" name="CommandButton16"/>
      </mc:Fallback>
    </mc:AlternateContent>
    <mc:AlternateContent xmlns:mc="http://schemas.openxmlformats.org/markup-compatibility/2006">
      <mc:Choice Requires="x14">
        <control shapeId="3166" r:id="rId38" name="CommandButton14">
          <controlPr defaultSize="0" autoLine="0" r:id="rId39">
            <anchor moveWithCells="1">
              <from>
                <xdr:col>2</xdr:col>
                <xdr:colOff>1457325</xdr:colOff>
                <xdr:row>22</xdr:row>
                <xdr:rowOff>19050</xdr:rowOff>
              </from>
              <to>
                <xdr:col>3</xdr:col>
                <xdr:colOff>819150</xdr:colOff>
                <xdr:row>24</xdr:row>
                <xdr:rowOff>19050</xdr:rowOff>
              </to>
            </anchor>
          </controlPr>
        </control>
      </mc:Choice>
      <mc:Fallback>
        <control shapeId="3166" r:id="rId38" name="CommandButton14"/>
      </mc:Fallback>
    </mc:AlternateContent>
    <mc:AlternateContent xmlns:mc="http://schemas.openxmlformats.org/markup-compatibility/2006">
      <mc:Choice Requires="x14">
        <control shapeId="3165" r:id="rId40" name="CommandButton13">
          <controlPr defaultSize="0" autoLine="0" r:id="rId41">
            <anchor moveWithCells="1">
              <from>
                <xdr:col>2</xdr:col>
                <xdr:colOff>1476375</xdr:colOff>
                <xdr:row>18</xdr:row>
                <xdr:rowOff>38100</xdr:rowOff>
              </from>
              <to>
                <xdr:col>3</xdr:col>
                <xdr:colOff>838200</xdr:colOff>
                <xdr:row>20</xdr:row>
                <xdr:rowOff>38100</xdr:rowOff>
              </to>
            </anchor>
          </controlPr>
        </control>
      </mc:Choice>
      <mc:Fallback>
        <control shapeId="3165" r:id="rId40" name="CommandButton13"/>
      </mc:Fallback>
    </mc:AlternateContent>
    <mc:AlternateContent xmlns:mc="http://schemas.openxmlformats.org/markup-compatibility/2006">
      <mc:Choice Requires="x14">
        <control shapeId="3164" r:id="rId42" name="CommandButton12">
          <controlPr defaultSize="0" autoLine="0" r:id="rId43">
            <anchor moveWithCells="1">
              <from>
                <xdr:col>2</xdr:col>
                <xdr:colOff>1466850</xdr:colOff>
                <xdr:row>16</xdr:row>
                <xdr:rowOff>57150</xdr:rowOff>
              </from>
              <to>
                <xdr:col>3</xdr:col>
                <xdr:colOff>828675</xdr:colOff>
                <xdr:row>17</xdr:row>
                <xdr:rowOff>95250</xdr:rowOff>
              </to>
            </anchor>
          </controlPr>
        </control>
      </mc:Choice>
      <mc:Fallback>
        <control shapeId="3164" r:id="rId42" name="CommandButton12"/>
      </mc:Fallback>
    </mc:AlternateContent>
    <mc:AlternateContent xmlns:mc="http://schemas.openxmlformats.org/markup-compatibility/2006">
      <mc:Choice Requires="x14">
        <control shapeId="3135" r:id="rId44" name="Label8">
          <controlPr defaultSize="0" autoLine="0" r:id="rId45">
            <anchor moveWithCells="1">
              <from>
                <xdr:col>0</xdr:col>
                <xdr:colOff>142875</xdr:colOff>
                <xdr:row>13</xdr:row>
                <xdr:rowOff>0</xdr:rowOff>
              </from>
              <to>
                <xdr:col>1</xdr:col>
                <xdr:colOff>1685925</xdr:colOff>
                <xdr:row>14</xdr:row>
                <xdr:rowOff>38100</xdr:rowOff>
              </to>
            </anchor>
          </controlPr>
        </control>
      </mc:Choice>
      <mc:Fallback>
        <control shapeId="3135" r:id="rId44" name="Label8"/>
      </mc:Fallback>
    </mc:AlternateContent>
    <mc:AlternateContent xmlns:mc="http://schemas.openxmlformats.org/markup-compatibility/2006">
      <mc:Choice Requires="x14">
        <control shapeId="3134" r:id="rId46" name="Label7">
          <controlPr defaultSize="0" autoLine="0" r:id="rId47">
            <anchor moveWithCells="1">
              <from>
                <xdr:col>0</xdr:col>
                <xdr:colOff>142875</xdr:colOff>
                <xdr:row>12</xdr:row>
                <xdr:rowOff>19050</xdr:rowOff>
              </from>
              <to>
                <xdr:col>1</xdr:col>
                <xdr:colOff>1685925</xdr:colOff>
                <xdr:row>13</xdr:row>
                <xdr:rowOff>57150</xdr:rowOff>
              </to>
            </anchor>
          </controlPr>
        </control>
      </mc:Choice>
      <mc:Fallback>
        <control shapeId="3134" r:id="rId46" name="Label7"/>
      </mc:Fallback>
    </mc:AlternateContent>
    <mc:AlternateContent xmlns:mc="http://schemas.openxmlformats.org/markup-compatibility/2006">
      <mc:Choice Requires="x14">
        <control shapeId="3133" r:id="rId48" name="Label6">
          <controlPr defaultSize="0" autoLine="0" r:id="rId49">
            <anchor moveWithCells="1">
              <from>
                <xdr:col>0</xdr:col>
                <xdr:colOff>142875</xdr:colOff>
                <xdr:row>11</xdr:row>
                <xdr:rowOff>28575</xdr:rowOff>
              </from>
              <to>
                <xdr:col>1</xdr:col>
                <xdr:colOff>1685925</xdr:colOff>
                <xdr:row>12</xdr:row>
                <xdr:rowOff>57150</xdr:rowOff>
              </to>
            </anchor>
          </controlPr>
        </control>
      </mc:Choice>
      <mc:Fallback>
        <control shapeId="3133" r:id="rId48" name="Label6"/>
      </mc:Fallback>
    </mc:AlternateContent>
    <mc:AlternateContent xmlns:mc="http://schemas.openxmlformats.org/markup-compatibility/2006">
      <mc:Choice Requires="x14">
        <control shapeId="3132" r:id="rId50" name="Label5">
          <controlPr defaultSize="0" autoLine="0" r:id="rId51">
            <anchor moveWithCells="1">
              <from>
                <xdr:col>0</xdr:col>
                <xdr:colOff>142875</xdr:colOff>
                <xdr:row>10</xdr:row>
                <xdr:rowOff>9525</xdr:rowOff>
              </from>
              <to>
                <xdr:col>1</xdr:col>
                <xdr:colOff>1685925</xdr:colOff>
                <xdr:row>11</xdr:row>
                <xdr:rowOff>66675</xdr:rowOff>
              </to>
            </anchor>
          </controlPr>
        </control>
      </mc:Choice>
      <mc:Fallback>
        <control shapeId="3132" r:id="rId50" name="Label5"/>
      </mc:Fallback>
    </mc:AlternateContent>
    <mc:AlternateContent xmlns:mc="http://schemas.openxmlformats.org/markup-compatibility/2006">
      <mc:Choice Requires="x14">
        <control shapeId="3130" r:id="rId52" name="Label4">
          <controlPr defaultSize="0" autoLine="0" r:id="rId53">
            <anchor moveWithCells="1">
              <from>
                <xdr:col>0</xdr:col>
                <xdr:colOff>142875</xdr:colOff>
                <xdr:row>9</xdr:row>
                <xdr:rowOff>0</xdr:rowOff>
              </from>
              <to>
                <xdr:col>1</xdr:col>
                <xdr:colOff>1685925</xdr:colOff>
                <xdr:row>10</xdr:row>
                <xdr:rowOff>47625</xdr:rowOff>
              </to>
            </anchor>
          </controlPr>
        </control>
      </mc:Choice>
      <mc:Fallback>
        <control shapeId="3130" r:id="rId52" name="Label4"/>
      </mc:Fallback>
    </mc:AlternateContent>
    <mc:AlternateContent xmlns:mc="http://schemas.openxmlformats.org/markup-compatibility/2006">
      <mc:Choice Requires="x14">
        <control shapeId="3084" r:id="rId54" name="Label3">
          <controlPr defaultSize="0" autoLine="0" r:id="rId55">
            <anchor moveWithCells="1">
              <from>
                <xdr:col>0</xdr:col>
                <xdr:colOff>123825</xdr:colOff>
                <xdr:row>5</xdr:row>
                <xdr:rowOff>342900</xdr:rowOff>
              </from>
              <to>
                <xdr:col>1</xdr:col>
                <xdr:colOff>1666875</xdr:colOff>
                <xdr:row>7</xdr:row>
                <xdr:rowOff>38100</xdr:rowOff>
              </to>
            </anchor>
          </controlPr>
        </control>
      </mc:Choice>
      <mc:Fallback>
        <control shapeId="3084" r:id="rId54" name="Label3"/>
      </mc:Fallback>
    </mc:AlternateContent>
    <mc:AlternateContent xmlns:mc="http://schemas.openxmlformats.org/markup-compatibility/2006">
      <mc:Choice Requires="x14">
        <control shapeId="3083" r:id="rId56" name="ComboBox4">
          <controlPr locked="0" defaultSize="0" autoLine="0" linkedCell="D29" listFillRange="D30:D85" r:id="rId57">
            <anchor moveWithCells="1">
              <from>
                <xdr:col>1</xdr:col>
                <xdr:colOff>1333500</xdr:colOff>
                <xdr:row>4</xdr:row>
                <xdr:rowOff>9525</xdr:rowOff>
              </from>
              <to>
                <xdr:col>4</xdr:col>
                <xdr:colOff>438150</xdr:colOff>
                <xdr:row>5</xdr:row>
                <xdr:rowOff>152400</xdr:rowOff>
              </to>
            </anchor>
          </controlPr>
        </control>
      </mc:Choice>
      <mc:Fallback>
        <control shapeId="3083" r:id="rId56" name="ComboBox4"/>
      </mc:Fallback>
    </mc:AlternateContent>
    <mc:AlternateContent xmlns:mc="http://schemas.openxmlformats.org/markup-compatibility/2006">
      <mc:Choice Requires="x14">
        <control shapeId="3082" r:id="rId58" name="ComboBox3">
          <controlPr locked="0" defaultSize="0" autoLine="0" linkedCell="A29" listFillRange="A30:A58" r:id="rId59">
            <anchor moveWithCells="1">
              <from>
                <xdr:col>1</xdr:col>
                <xdr:colOff>1333500</xdr:colOff>
                <xdr:row>2</xdr:row>
                <xdr:rowOff>47625</xdr:rowOff>
              </from>
              <to>
                <xdr:col>4</xdr:col>
                <xdr:colOff>447675</xdr:colOff>
                <xdr:row>3</xdr:row>
                <xdr:rowOff>66675</xdr:rowOff>
              </to>
            </anchor>
          </controlPr>
        </control>
      </mc:Choice>
      <mc:Fallback>
        <control shapeId="3082" r:id="rId58" name="ComboBox3"/>
      </mc:Fallback>
    </mc:AlternateContent>
    <mc:AlternateContent xmlns:mc="http://schemas.openxmlformats.org/markup-compatibility/2006">
      <mc:Choice Requires="x14">
        <control shapeId="3081" r:id="rId60" name="CommandButton5">
          <controlPr locked="0" defaultSize="0" autoLine="0" r:id="rId61">
            <anchor moveWithCells="1">
              <from>
                <xdr:col>4</xdr:col>
                <xdr:colOff>2333625</xdr:colOff>
                <xdr:row>23</xdr:row>
                <xdr:rowOff>0</xdr:rowOff>
              </from>
              <to>
                <xdr:col>5</xdr:col>
                <xdr:colOff>885825</xdr:colOff>
                <xdr:row>25</xdr:row>
                <xdr:rowOff>9525</xdr:rowOff>
              </to>
            </anchor>
          </controlPr>
        </control>
      </mc:Choice>
      <mc:Fallback>
        <control shapeId="3081" r:id="rId60" name="CommandButton5"/>
      </mc:Fallback>
    </mc:AlternateContent>
    <mc:AlternateContent xmlns:mc="http://schemas.openxmlformats.org/markup-compatibility/2006">
      <mc:Choice Requires="x14">
        <control shapeId="3080" r:id="rId62" name="CommandButton4">
          <controlPr locked="0" defaultSize="0" autoLine="0" r:id="rId63">
            <anchor moveWithCells="1">
              <from>
                <xdr:col>4</xdr:col>
                <xdr:colOff>2324100</xdr:colOff>
                <xdr:row>19</xdr:row>
                <xdr:rowOff>95250</xdr:rowOff>
              </from>
              <to>
                <xdr:col>5</xdr:col>
                <xdr:colOff>895350</xdr:colOff>
                <xdr:row>20</xdr:row>
                <xdr:rowOff>295275</xdr:rowOff>
              </to>
            </anchor>
          </controlPr>
        </control>
      </mc:Choice>
      <mc:Fallback>
        <control shapeId="3080" r:id="rId62" name="CommandButton4"/>
      </mc:Fallback>
    </mc:AlternateContent>
    <mc:AlternateContent xmlns:mc="http://schemas.openxmlformats.org/markup-compatibility/2006">
      <mc:Choice Requires="x14">
        <control shapeId="3074" r:id="rId64" name="Label2">
          <controlPr defaultSize="0" autoLine="0" r:id="rId65">
            <anchor moveWithCells="1">
              <from>
                <xdr:col>0</xdr:col>
                <xdr:colOff>133350</xdr:colOff>
                <xdr:row>4</xdr:row>
                <xdr:rowOff>38100</xdr:rowOff>
              </from>
              <to>
                <xdr:col>1</xdr:col>
                <xdr:colOff>1381125</xdr:colOff>
                <xdr:row>5</xdr:row>
                <xdr:rowOff>161925</xdr:rowOff>
              </to>
            </anchor>
          </controlPr>
        </control>
      </mc:Choice>
      <mc:Fallback>
        <control shapeId="3074" r:id="rId64" name="Label2"/>
      </mc:Fallback>
    </mc:AlternateContent>
    <mc:AlternateContent xmlns:mc="http://schemas.openxmlformats.org/markup-compatibility/2006">
      <mc:Choice Requires="x14">
        <control shapeId="3073" r:id="rId66" name="Label1">
          <controlPr defaultSize="0" autoLine="0" r:id="rId67">
            <anchor moveWithCells="1">
              <from>
                <xdr:col>0</xdr:col>
                <xdr:colOff>123825</xdr:colOff>
                <xdr:row>2</xdr:row>
                <xdr:rowOff>85725</xdr:rowOff>
              </from>
              <to>
                <xdr:col>1</xdr:col>
                <xdr:colOff>1381125</xdr:colOff>
                <xdr:row>3</xdr:row>
                <xdr:rowOff>57150</xdr:rowOff>
              </to>
            </anchor>
          </controlPr>
        </control>
      </mc:Choice>
      <mc:Fallback>
        <control shapeId="3073" r:id="rId66" name="Label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F33"/>
  <sheetViews>
    <sheetView showGridLines="0" showRowColHeaders="0" showZeros="0" showOutlineSymbols="0" zoomScaleNormal="100" workbookViewId="0">
      <selection activeCell="E27" sqref="E27"/>
    </sheetView>
  </sheetViews>
  <sheetFormatPr defaultRowHeight="12.75"/>
  <cols>
    <col min="3" max="3" width="77.7109375" bestFit="1" customWidth="1"/>
    <col min="4" max="4" width="26.7109375" customWidth="1"/>
    <col min="5" max="5" width="25" bestFit="1" customWidth="1"/>
  </cols>
  <sheetData>
    <row r="1" spans="1:5">
      <c r="A1" s="50" t="s">
        <v>67</v>
      </c>
      <c r="B1" s="51"/>
      <c r="E1" s="52" t="s">
        <v>795</v>
      </c>
    </row>
    <row r="2" spans="1:5">
      <c r="A2" s="50" t="s">
        <v>328</v>
      </c>
      <c r="B2" s="51"/>
    </row>
    <row r="3" spans="1:5">
      <c r="A3" s="50" t="s">
        <v>399</v>
      </c>
      <c r="B3" s="51"/>
      <c r="D3" s="52"/>
    </row>
    <row r="4" spans="1:5">
      <c r="A4" s="50"/>
      <c r="B4" s="51"/>
    </row>
    <row r="5" spans="1:5" ht="15">
      <c r="A5" s="50"/>
      <c r="C5" s="53" t="s">
        <v>2589</v>
      </c>
    </row>
    <row r="6" spans="1:5">
      <c r="A6" s="50"/>
      <c r="B6" s="51"/>
      <c r="C6" s="54"/>
    </row>
    <row r="7" spans="1:5">
      <c r="A7" s="11" t="str">
        <f>"ФИЛИЈАЛА:   " &amp; Filijala</f>
        <v>ФИЛИЈАЛА:   30 БЕОГРАД</v>
      </c>
      <c r="B7" s="55"/>
    </row>
    <row r="8" spans="1:5">
      <c r="A8" s="11" t="str">
        <f>"ЗДРАВСТВЕНА УСТАНОВА:  " &amp; ZU</f>
        <v>ЗДРАВСТВЕНА УСТАНОВА:  00230019 ИНСТИТУТ ЗА НЕОНАТОЛОГИЈУ БГД</v>
      </c>
      <c r="B8" s="55"/>
    </row>
    <row r="9" spans="1:5">
      <c r="A9" s="50"/>
      <c r="B9" s="55"/>
    </row>
    <row r="10" spans="1:5" ht="13.5" thickBot="1">
      <c r="E10" s="46" t="s">
        <v>810</v>
      </c>
    </row>
    <row r="11" spans="1:5">
      <c r="A11" s="675" t="s">
        <v>174</v>
      </c>
      <c r="B11" s="676"/>
      <c r="C11" s="56" t="s">
        <v>175</v>
      </c>
      <c r="D11" s="56" t="s">
        <v>189</v>
      </c>
      <c r="E11" s="57" t="s">
        <v>190</v>
      </c>
    </row>
    <row r="12" spans="1:5">
      <c r="A12" s="58">
        <v>1</v>
      </c>
      <c r="B12" s="59">
        <v>2</v>
      </c>
      <c r="C12" s="59">
        <v>3</v>
      </c>
      <c r="D12" s="59">
        <v>4</v>
      </c>
      <c r="E12" s="60">
        <v>5</v>
      </c>
    </row>
    <row r="13" spans="1:5" ht="24" customHeight="1">
      <c r="A13" s="61" t="s">
        <v>66</v>
      </c>
      <c r="B13" s="62"/>
      <c r="C13" s="63" t="s">
        <v>2590</v>
      </c>
      <c r="D13" s="64">
        <f>D14+D15</f>
        <v>9240</v>
      </c>
      <c r="E13" s="65">
        <f>E14+E15</f>
        <v>6441</v>
      </c>
    </row>
    <row r="14" spans="1:5" ht="24" customHeight="1">
      <c r="A14" s="66"/>
      <c r="B14" s="67" t="s">
        <v>164</v>
      </c>
      <c r="C14" s="479" t="s">
        <v>176</v>
      </c>
      <c r="D14" s="68">
        <v>9230</v>
      </c>
      <c r="E14" s="69">
        <v>6431</v>
      </c>
    </row>
    <row r="15" spans="1:5" ht="24" customHeight="1">
      <c r="A15" s="66"/>
      <c r="B15" s="67" t="s">
        <v>165</v>
      </c>
      <c r="C15" s="479" t="s">
        <v>177</v>
      </c>
      <c r="D15" s="68">
        <v>10</v>
      </c>
      <c r="E15" s="69">
        <v>10</v>
      </c>
    </row>
    <row r="16" spans="1:5" ht="24" customHeight="1">
      <c r="A16" s="61" t="s">
        <v>166</v>
      </c>
      <c r="B16" s="62"/>
      <c r="C16" s="70" t="s">
        <v>2591</v>
      </c>
      <c r="D16" s="64">
        <f>D17+D18+D19</f>
        <v>857416</v>
      </c>
      <c r="E16" s="65">
        <f>E17+E18+E19</f>
        <v>812180</v>
      </c>
    </row>
    <row r="17" spans="1:6" ht="24" customHeight="1">
      <c r="A17" s="66"/>
      <c r="B17" s="67" t="s">
        <v>169</v>
      </c>
      <c r="C17" s="479" t="s">
        <v>178</v>
      </c>
      <c r="D17" s="68">
        <v>857416</v>
      </c>
      <c r="E17" s="69">
        <v>812180</v>
      </c>
    </row>
    <row r="18" spans="1:6" ht="24" customHeight="1">
      <c r="A18" s="66"/>
      <c r="B18" s="67" t="s">
        <v>170</v>
      </c>
      <c r="C18" s="479" t="s">
        <v>179</v>
      </c>
      <c r="D18" s="68"/>
      <c r="E18" s="69"/>
    </row>
    <row r="19" spans="1:6" ht="24" customHeight="1">
      <c r="A19" s="66"/>
      <c r="B19" s="67" t="s">
        <v>171</v>
      </c>
      <c r="C19" s="479" t="s">
        <v>180</v>
      </c>
      <c r="D19" s="68"/>
      <c r="E19" s="69"/>
    </row>
    <row r="20" spans="1:6" ht="24" customHeight="1">
      <c r="A20" s="61" t="s">
        <v>167</v>
      </c>
      <c r="B20" s="62"/>
      <c r="C20" s="70" t="s">
        <v>2592</v>
      </c>
      <c r="D20" s="64">
        <f>D21+D22+D23</f>
        <v>855461</v>
      </c>
      <c r="E20" s="65">
        <f>E21+E22+E23</f>
        <v>817145</v>
      </c>
    </row>
    <row r="21" spans="1:6" ht="24" customHeight="1">
      <c r="A21" s="66"/>
      <c r="B21" s="67" t="s">
        <v>181</v>
      </c>
      <c r="C21" s="479" t="s">
        <v>182</v>
      </c>
      <c r="D21" s="68">
        <v>855461</v>
      </c>
      <c r="E21" s="69">
        <v>817145</v>
      </c>
    </row>
    <row r="22" spans="1:6" ht="24" customHeight="1">
      <c r="A22" s="66"/>
      <c r="B22" s="67" t="s">
        <v>183</v>
      </c>
      <c r="C22" s="479" t="s">
        <v>184</v>
      </c>
      <c r="D22" s="68"/>
      <c r="E22" s="69"/>
    </row>
    <row r="23" spans="1:6" ht="24" customHeight="1">
      <c r="A23" s="66"/>
      <c r="B23" s="67" t="s">
        <v>185</v>
      </c>
      <c r="C23" s="479" t="s">
        <v>186</v>
      </c>
      <c r="D23" s="68"/>
      <c r="E23" s="69"/>
    </row>
    <row r="24" spans="1:6" ht="24" customHeight="1">
      <c r="A24" s="61" t="s">
        <v>168</v>
      </c>
      <c r="B24" s="62"/>
      <c r="C24" s="63" t="s">
        <v>2593</v>
      </c>
      <c r="D24" s="64">
        <f>D13+D16-D20</f>
        <v>11195</v>
      </c>
      <c r="E24" s="64">
        <f>E13+E16-E20</f>
        <v>1476</v>
      </c>
      <c r="F24" s="71"/>
    </row>
    <row r="25" spans="1:6" ht="24" customHeight="1">
      <c r="A25" s="66"/>
      <c r="B25" s="67" t="s">
        <v>172</v>
      </c>
      <c r="C25" s="479" t="s">
        <v>187</v>
      </c>
      <c r="D25" s="72">
        <v>11185</v>
      </c>
      <c r="E25" s="69">
        <v>1466</v>
      </c>
    </row>
    <row r="26" spans="1:6" ht="24" customHeight="1" thickBot="1">
      <c r="A26" s="73"/>
      <c r="B26" s="74" t="s">
        <v>173</v>
      </c>
      <c r="C26" s="480" t="s">
        <v>188</v>
      </c>
      <c r="D26" s="75">
        <v>10</v>
      </c>
      <c r="E26" s="76">
        <v>10</v>
      </c>
    </row>
    <row r="28" spans="1:6">
      <c r="C28" s="553" t="str">
        <f>+IF(D25+D26=D24,"","Грешка, збир 4.1 и 4.2 није једнак салду средстава у колони 4")</f>
        <v/>
      </c>
    </row>
    <row r="29" spans="1:6">
      <c r="C29" s="553" t="str">
        <f>+IF(E25+E26=E24,"","Грешка, збир 4.1 и 4.2 није једнак салду средстава у колони 5")</f>
        <v/>
      </c>
    </row>
    <row r="30" spans="1:6">
      <c r="C30" s="553" t="str">
        <f>+IF((Obrazac5!E23+Obrazac5!E147+Obrazac5!E176)=K9OOSO!D17," ","Грешка, подаци о приходима и примањима у колони 4 нису усклађени са Обрасцем 5 !!!")</f>
        <v xml:space="preserve"> </v>
      </c>
    </row>
    <row r="31" spans="1:6">
      <c r="C31" s="553" t="str">
        <f>+IF((Obrazac5!I23+Obrazac5!I147+Obrazac5!I176)=K9OOSO!E17," ","Грешка, подаци о приходима и примањима у колони 5 нису усклађени са Обрасцем 5 !!!")</f>
        <v xml:space="preserve"> </v>
      </c>
    </row>
    <row r="32" spans="1:6">
      <c r="C32" s="553" t="str">
        <f>+IF((Obrazac5!E234+Obrazac5!E430+Obrazac5!E480-Obrazac5!E310)=K9OOSO!D21," ","Грешка, подаци о расходима и издацима у колони 4 нису усклађени са Обрасцем 5 !!!")</f>
        <v xml:space="preserve"> </v>
      </c>
    </row>
    <row r="33" spans="3:3">
      <c r="C33" s="553" t="str">
        <f>+IF((Obrazac5!I234+Obrazac5!I430+Obrazac5!I480)=K9OOSO!E21," ","Грешка, подаци о расходима и издацима у колони 5 нису усклађени са Обрасцем 5 !!!")</f>
        <v xml:space="preserve"> </v>
      </c>
    </row>
  </sheetData>
  <sheetProtection password="CCCC" sheet="1" objects="1" scenarios="1"/>
  <mergeCells count="1">
    <mergeCell ref="A11:B11"/>
  </mergeCells>
  <phoneticPr fontId="21" type="noConversion"/>
  <dataValidations count="1">
    <dataValidation type="whole" allowBlank="1" showInputMessage="1" showErrorMessage="1" errorTitle="UPOZORENJE" error="Niste uneli korektnu vrednost!_x000a_Pokušajte ponovo!" sqref="D13:E26" xr:uid="{00000000-0002-0000-0900-000000000000}">
      <formula1>0</formula1>
      <formula2>9999999999999</formula2>
    </dataValidation>
  </dataValidations>
  <pageMargins left="0.75" right="0.75" top="1" bottom="1" header="0.5" footer="0.5"/>
  <pageSetup paperSize="9" scale="85" orientation="landscape" verticalDpi="4294967295" r:id="rId1"/>
  <headerFooter alignWithMargins="0">
    <oddFooter xml:space="preserve">&amp;LСаставио:
__________________________
&amp;RДиректор здравствене установе:
__________________________
</oddFooter>
  </headerFooter>
  <drawing r:id="rId2"/>
  <legacyDrawing r:id="rId3"/>
  <controls>
    <mc:AlternateContent xmlns:mc="http://schemas.openxmlformats.org/markup-compatibility/2006">
      <mc:Choice Requires="x14">
        <control shapeId="54273" r:id="rId4" name="CommandButton1">
          <controlPr defaultSize="0" print="0" autoLine="0" r:id="rId5">
            <anchor moveWithCells="1">
              <from>
                <xdr:col>4</xdr:col>
                <xdr:colOff>695325</xdr:colOff>
                <xdr:row>3</xdr:row>
                <xdr:rowOff>66675</xdr:rowOff>
              </from>
              <to>
                <xdr:col>4</xdr:col>
                <xdr:colOff>1590675</xdr:colOff>
                <xdr:row>4</xdr:row>
                <xdr:rowOff>171450</xdr:rowOff>
              </to>
            </anchor>
          </controlPr>
        </control>
      </mc:Choice>
      <mc:Fallback>
        <control shapeId="54273" r:id="rId4" name="CommandButton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J308"/>
  <sheetViews>
    <sheetView showGridLines="0" showRowColHeaders="0" showZeros="0" showOutlineSymbols="0" topLeftCell="A14" zoomScaleNormal="100" zoomScaleSheetLayoutView="124" workbookViewId="0">
      <selection activeCell="D54" sqref="D54"/>
    </sheetView>
  </sheetViews>
  <sheetFormatPr defaultRowHeight="12.75"/>
  <cols>
    <col min="1" max="1" width="9.140625" style="135"/>
    <col min="2" max="2" width="7.85546875" style="134" customWidth="1"/>
    <col min="3" max="3" width="63.7109375" style="134" customWidth="1"/>
    <col min="4" max="4" width="15.7109375" style="134" customWidth="1"/>
    <col min="5" max="5" width="16.5703125" style="134" customWidth="1"/>
    <col min="6" max="6" width="15.85546875" style="134" customWidth="1"/>
    <col min="7" max="7" width="14" style="134" customWidth="1"/>
    <col min="8" max="9" width="16.5703125" style="134" customWidth="1"/>
    <col min="10" max="10" width="18.28515625" style="134" customWidth="1"/>
    <col min="11" max="16384" width="9.140625" style="134"/>
  </cols>
  <sheetData>
    <row r="1" spans="1:10">
      <c r="A1" s="173" t="s">
        <v>67</v>
      </c>
      <c r="J1" s="172" t="s">
        <v>808</v>
      </c>
    </row>
    <row r="2" spans="1:10">
      <c r="A2" s="173" t="s">
        <v>328</v>
      </c>
    </row>
    <row r="3" spans="1:10">
      <c r="A3" s="173" t="s">
        <v>399</v>
      </c>
      <c r="D3" s="172"/>
      <c r="E3" s="172"/>
      <c r="H3" s="172"/>
      <c r="I3" s="172"/>
    </row>
    <row r="4" spans="1:10" ht="5.25" customHeight="1"/>
    <row r="5" spans="1:10" ht="5.25" customHeight="1"/>
    <row r="6" spans="1:10" ht="5.25" customHeight="1"/>
    <row r="7" spans="1:10">
      <c r="A7" s="154" t="str">
        <f>"ФИЛИЈАЛА:   " &amp; Filijala</f>
        <v>ФИЛИЈАЛА:   30 БЕОГРАД</v>
      </c>
      <c r="B7" s="168"/>
      <c r="C7" s="164"/>
      <c r="D7" s="164"/>
      <c r="E7" s="164"/>
      <c r="H7" s="164"/>
      <c r="I7" s="164"/>
    </row>
    <row r="8" spans="1:10" ht="18.75" customHeight="1">
      <c r="A8" s="154" t="str">
        <f>"ЗДРАВСТВЕНА УСТАНОВА:  " &amp; ZU</f>
        <v>ЗДРАВСТВЕНА УСТАНОВА:  00230019 ИНСТИТУТ ЗА НЕОНАТОЛОГИЈУ БГД</v>
      </c>
      <c r="B8" s="168"/>
      <c r="C8" s="164"/>
      <c r="D8" s="164"/>
      <c r="E8" s="164"/>
      <c r="H8" s="164"/>
      <c r="I8" s="164"/>
    </row>
    <row r="9" spans="1:10" ht="4.5" customHeight="1">
      <c r="A9" s="169"/>
      <c r="B9" s="168"/>
      <c r="C9" s="170"/>
      <c r="D9" s="171"/>
      <c r="E9" s="171"/>
      <c r="H9" s="171"/>
      <c r="I9" s="171"/>
    </row>
    <row r="10" spans="1:10" ht="4.5" customHeight="1">
      <c r="A10" s="169"/>
      <c r="B10" s="168"/>
      <c r="C10" s="170"/>
      <c r="D10" s="165"/>
      <c r="E10" s="165"/>
      <c r="H10" s="165"/>
      <c r="I10" s="165"/>
    </row>
    <row r="11" spans="1:10" ht="4.5" customHeight="1">
      <c r="A11" s="169"/>
      <c r="B11" s="168"/>
      <c r="C11" s="164"/>
      <c r="D11" s="164"/>
      <c r="E11" s="164"/>
      <c r="H11" s="164"/>
      <c r="I11" s="164"/>
    </row>
    <row r="12" spans="1:10" ht="4.5" customHeight="1">
      <c r="A12" s="165"/>
      <c r="B12" s="166"/>
      <c r="C12" s="165"/>
      <c r="D12" s="164"/>
      <c r="E12" s="164"/>
      <c r="H12" s="164"/>
      <c r="I12" s="164"/>
    </row>
    <row r="13" spans="1:10" ht="4.5" customHeight="1">
      <c r="A13" s="167"/>
      <c r="B13" s="166"/>
      <c r="C13" s="165"/>
      <c r="D13" s="164"/>
      <c r="E13" s="164"/>
      <c r="H13" s="164"/>
      <c r="I13" s="164"/>
    </row>
    <row r="14" spans="1:10" ht="18.75">
      <c r="A14" s="163" t="s">
        <v>807</v>
      </c>
      <c r="B14" s="163"/>
      <c r="C14" s="163"/>
      <c r="D14" s="163"/>
      <c r="E14" s="163"/>
      <c r="H14" s="163"/>
      <c r="I14" s="163"/>
    </row>
    <row r="15" spans="1:10" ht="19.5" customHeight="1">
      <c r="A15" s="162" t="s">
        <v>2581</v>
      </c>
      <c r="B15" s="161"/>
      <c r="C15" s="161"/>
      <c r="D15" s="161"/>
      <c r="E15" s="161"/>
      <c r="H15" s="161"/>
      <c r="I15" s="161"/>
    </row>
    <row r="16" spans="1:10" ht="36" customHeight="1">
      <c r="A16" s="154" t="s">
        <v>370</v>
      </c>
    </row>
    <row r="17" spans="1:10" ht="18" customHeight="1" thickBot="1">
      <c r="D17" s="160"/>
      <c r="E17" s="160"/>
      <c r="H17" s="160"/>
      <c r="I17" s="160"/>
      <c r="J17" s="94" t="s">
        <v>810</v>
      </c>
    </row>
    <row r="18" spans="1:10" ht="24" customHeight="1">
      <c r="A18" s="693" t="s">
        <v>451</v>
      </c>
      <c r="B18" s="681" t="s">
        <v>452</v>
      </c>
      <c r="C18" s="681" t="s">
        <v>453</v>
      </c>
      <c r="D18" s="677" t="s">
        <v>853</v>
      </c>
      <c r="E18" s="677" t="s">
        <v>852</v>
      </c>
      <c r="F18" s="679" t="s">
        <v>851</v>
      </c>
      <c r="G18" s="640" t="s">
        <v>878</v>
      </c>
      <c r="H18" s="677" t="s">
        <v>2432</v>
      </c>
      <c r="I18" s="689" t="s">
        <v>2436</v>
      </c>
      <c r="J18" s="686" t="s">
        <v>841</v>
      </c>
    </row>
    <row r="19" spans="1:10" ht="35.25" customHeight="1">
      <c r="A19" s="694"/>
      <c r="B19" s="696"/>
      <c r="C19" s="695"/>
      <c r="D19" s="678"/>
      <c r="E19" s="678"/>
      <c r="F19" s="680"/>
      <c r="G19" s="638"/>
      <c r="H19" s="678"/>
      <c r="I19" s="690"/>
      <c r="J19" s="687"/>
    </row>
    <row r="20" spans="1:10" ht="24.75" customHeight="1">
      <c r="A20" s="694"/>
      <c r="B20" s="696"/>
      <c r="C20" s="695"/>
      <c r="D20" s="678"/>
      <c r="E20" s="678"/>
      <c r="F20" s="680"/>
      <c r="G20" s="638"/>
      <c r="H20" s="678"/>
      <c r="I20" s="690"/>
      <c r="J20" s="688"/>
    </row>
    <row r="21" spans="1:10">
      <c r="A21" s="151">
        <v>1</v>
      </c>
      <c r="B21" s="150">
        <v>2</v>
      </c>
      <c r="C21" s="150">
        <v>3</v>
      </c>
      <c r="D21" s="159">
        <v>4</v>
      </c>
      <c r="E21" s="159">
        <v>5</v>
      </c>
      <c r="F21" s="153" t="s">
        <v>616</v>
      </c>
      <c r="G21" s="201">
        <v>7</v>
      </c>
      <c r="H21" s="159">
        <v>8</v>
      </c>
      <c r="I21" s="159">
        <v>9</v>
      </c>
      <c r="J21" s="16" t="s">
        <v>2433</v>
      </c>
    </row>
    <row r="22" spans="1:10" ht="25.5">
      <c r="A22" s="158">
        <v>5001</v>
      </c>
      <c r="B22" s="150"/>
      <c r="C22" s="149" t="s">
        <v>850</v>
      </c>
      <c r="D22" s="157">
        <f>D23</f>
        <v>0</v>
      </c>
      <c r="E22" s="157">
        <f>E23</f>
        <v>0</v>
      </c>
      <c r="F22" s="148">
        <f t="shared" ref="F22:F32" si="0">D22+E22</f>
        <v>0</v>
      </c>
      <c r="G22" s="202">
        <f>G23</f>
        <v>0</v>
      </c>
      <c r="H22" s="157">
        <f>H23</f>
        <v>33</v>
      </c>
      <c r="I22" s="157">
        <f>I23</f>
        <v>0</v>
      </c>
      <c r="J22" s="19">
        <f>F22+G22+H22+I22</f>
        <v>33</v>
      </c>
    </row>
    <row r="23" spans="1:10">
      <c r="A23" s="158">
        <v>5002</v>
      </c>
      <c r="B23" s="150">
        <v>700000</v>
      </c>
      <c r="C23" s="149" t="s">
        <v>636</v>
      </c>
      <c r="D23" s="157">
        <f>D24+D29</f>
        <v>0</v>
      </c>
      <c r="E23" s="157">
        <f>E24+E29</f>
        <v>0</v>
      </c>
      <c r="F23" s="148">
        <f t="shared" si="0"/>
        <v>0</v>
      </c>
      <c r="G23" s="202">
        <f>G24+G29</f>
        <v>0</v>
      </c>
      <c r="H23" s="157">
        <f>H24+H29</f>
        <v>33</v>
      </c>
      <c r="I23" s="157">
        <f>I24+I29</f>
        <v>0</v>
      </c>
      <c r="J23" s="19">
        <f t="shared" ref="J23:J32" si="1">F23+G23+H23+I23</f>
        <v>33</v>
      </c>
    </row>
    <row r="24" spans="1:10" ht="12.75" customHeight="1">
      <c r="A24" s="151">
        <v>5094</v>
      </c>
      <c r="B24" s="150">
        <v>770000</v>
      </c>
      <c r="C24" s="149" t="s">
        <v>648</v>
      </c>
      <c r="D24" s="157">
        <f>D25+D27</f>
        <v>0</v>
      </c>
      <c r="E24" s="157">
        <f>E25+E27</f>
        <v>0</v>
      </c>
      <c r="F24" s="148">
        <f t="shared" si="0"/>
        <v>0</v>
      </c>
      <c r="G24" s="202">
        <f>G25+G27</f>
        <v>0</v>
      </c>
      <c r="H24" s="157">
        <f>H25+H27</f>
        <v>33</v>
      </c>
      <c r="I24" s="157">
        <f>I25+I27</f>
        <v>0</v>
      </c>
      <c r="J24" s="19">
        <f t="shared" si="1"/>
        <v>33</v>
      </c>
    </row>
    <row r="25" spans="1:10">
      <c r="A25" s="151">
        <v>5095</v>
      </c>
      <c r="B25" s="150">
        <v>771000</v>
      </c>
      <c r="C25" s="149" t="s">
        <v>649</v>
      </c>
      <c r="D25" s="157">
        <f>D26</f>
        <v>0</v>
      </c>
      <c r="E25" s="157">
        <f>E26</f>
        <v>0</v>
      </c>
      <c r="F25" s="148">
        <f t="shared" si="0"/>
        <v>0</v>
      </c>
      <c r="G25" s="202">
        <f>G26</f>
        <v>0</v>
      </c>
      <c r="H25" s="157">
        <f>H26</f>
        <v>0</v>
      </c>
      <c r="I25" s="157">
        <f>I26</f>
        <v>0</v>
      </c>
      <c r="J25" s="19">
        <f t="shared" si="1"/>
        <v>0</v>
      </c>
    </row>
    <row r="26" spans="1:10">
      <c r="A26" s="147">
        <v>5096</v>
      </c>
      <c r="B26" s="146">
        <v>771100</v>
      </c>
      <c r="C26" s="145" t="s">
        <v>544</v>
      </c>
      <c r="D26" s="156"/>
      <c r="E26" s="156"/>
      <c r="F26" s="148">
        <f t="shared" si="0"/>
        <v>0</v>
      </c>
      <c r="G26" s="203"/>
      <c r="H26" s="156"/>
      <c r="I26" s="156"/>
      <c r="J26" s="19">
        <f t="shared" si="1"/>
        <v>0</v>
      </c>
    </row>
    <row r="27" spans="1:10" ht="25.5">
      <c r="A27" s="151">
        <v>5097</v>
      </c>
      <c r="B27" s="150">
        <v>772000</v>
      </c>
      <c r="C27" s="149" t="s">
        <v>650</v>
      </c>
      <c r="D27" s="157">
        <f>D28</f>
        <v>0</v>
      </c>
      <c r="E27" s="157">
        <f>E28</f>
        <v>0</v>
      </c>
      <c r="F27" s="148">
        <f t="shared" si="0"/>
        <v>0</v>
      </c>
      <c r="G27" s="202">
        <f>G28</f>
        <v>0</v>
      </c>
      <c r="H27" s="157">
        <f>H28</f>
        <v>33</v>
      </c>
      <c r="I27" s="157">
        <f>I28</f>
        <v>0</v>
      </c>
      <c r="J27" s="19">
        <f t="shared" si="1"/>
        <v>33</v>
      </c>
    </row>
    <row r="28" spans="1:10">
      <c r="A28" s="147">
        <v>5098</v>
      </c>
      <c r="B28" s="146">
        <v>772100</v>
      </c>
      <c r="C28" s="145" t="s">
        <v>545</v>
      </c>
      <c r="D28" s="156"/>
      <c r="E28" s="156"/>
      <c r="F28" s="148">
        <f t="shared" si="0"/>
        <v>0</v>
      </c>
      <c r="G28" s="203"/>
      <c r="H28" s="156">
        <v>33</v>
      </c>
      <c r="I28" s="156"/>
      <c r="J28" s="19">
        <f t="shared" si="1"/>
        <v>33</v>
      </c>
    </row>
    <row r="29" spans="1:10" ht="25.5">
      <c r="A29" s="151">
        <v>5099</v>
      </c>
      <c r="B29" s="150">
        <v>780000</v>
      </c>
      <c r="C29" s="149" t="s">
        <v>651</v>
      </c>
      <c r="D29" s="157">
        <f>D30</f>
        <v>0</v>
      </c>
      <c r="E29" s="157">
        <f>E30</f>
        <v>0</v>
      </c>
      <c r="F29" s="148">
        <f t="shared" si="0"/>
        <v>0</v>
      </c>
      <c r="G29" s="205"/>
      <c r="H29" s="157">
        <f>H30</f>
        <v>0</v>
      </c>
      <c r="I29" s="157">
        <f>I30</f>
        <v>0</v>
      </c>
      <c r="J29" s="19">
        <f t="shared" si="1"/>
        <v>0</v>
      </c>
    </row>
    <row r="30" spans="1:10" ht="25.5">
      <c r="A30" s="151">
        <v>5100</v>
      </c>
      <c r="B30" s="150">
        <v>781000</v>
      </c>
      <c r="C30" s="149" t="s">
        <v>652</v>
      </c>
      <c r="D30" s="157">
        <f>D31</f>
        <v>0</v>
      </c>
      <c r="E30" s="157">
        <f>E31</f>
        <v>0</v>
      </c>
      <c r="F30" s="148">
        <f t="shared" si="0"/>
        <v>0</v>
      </c>
      <c r="G30" s="205"/>
      <c r="H30" s="157">
        <f>H31</f>
        <v>0</v>
      </c>
      <c r="I30" s="157">
        <f>I31</f>
        <v>0</v>
      </c>
      <c r="J30" s="19">
        <f t="shared" si="1"/>
        <v>0</v>
      </c>
    </row>
    <row r="31" spans="1:10">
      <c r="A31" s="147">
        <v>5101</v>
      </c>
      <c r="B31" s="146">
        <v>781100</v>
      </c>
      <c r="C31" s="145" t="s">
        <v>384</v>
      </c>
      <c r="D31" s="203"/>
      <c r="E31" s="203"/>
      <c r="F31" s="148">
        <f t="shared" si="0"/>
        <v>0</v>
      </c>
      <c r="G31" s="206"/>
      <c r="H31" s="203"/>
      <c r="I31" s="203"/>
      <c r="J31" s="19">
        <f t="shared" si="1"/>
        <v>0</v>
      </c>
    </row>
    <row r="32" spans="1:10" ht="13.5" thickBot="1">
      <c r="A32" s="142">
        <v>5171</v>
      </c>
      <c r="B32" s="141"/>
      <c r="C32" s="140" t="s">
        <v>849</v>
      </c>
      <c r="D32" s="155">
        <f>D22</f>
        <v>0</v>
      </c>
      <c r="E32" s="155">
        <f>E22</f>
        <v>0</v>
      </c>
      <c r="F32" s="139">
        <f t="shared" si="0"/>
        <v>0</v>
      </c>
      <c r="G32" s="204">
        <f>G22</f>
        <v>0</v>
      </c>
      <c r="H32" s="155">
        <f>H22</f>
        <v>33</v>
      </c>
      <c r="I32" s="155">
        <f>I22</f>
        <v>0</v>
      </c>
      <c r="J32" s="28">
        <f t="shared" si="1"/>
        <v>33</v>
      </c>
    </row>
    <row r="33" spans="1:9">
      <c r="A33" s="137"/>
      <c r="B33" s="136"/>
      <c r="C33" s="136"/>
      <c r="D33" s="136"/>
      <c r="E33" s="136"/>
      <c r="H33" s="136"/>
      <c r="I33" s="136"/>
    </row>
    <row r="34" spans="1:9">
      <c r="A34" s="137"/>
      <c r="B34" s="136"/>
      <c r="C34" s="136"/>
      <c r="D34" s="136"/>
      <c r="E34" s="136"/>
      <c r="H34" s="136"/>
      <c r="I34" s="136"/>
    </row>
    <row r="35" spans="1:9">
      <c r="A35" s="154" t="s">
        <v>304</v>
      </c>
      <c r="B35" s="136"/>
      <c r="C35" s="136"/>
      <c r="D35" s="136"/>
      <c r="E35" s="136"/>
      <c r="H35" s="136"/>
      <c r="I35" s="136"/>
    </row>
    <row r="36" spans="1:9" ht="13.5" thickBot="1">
      <c r="A36" s="137"/>
      <c r="B36" s="136"/>
      <c r="C36" s="136"/>
      <c r="D36" s="543" t="s">
        <v>810</v>
      </c>
      <c r="E36" s="136"/>
      <c r="H36" s="136"/>
      <c r="I36" s="136"/>
    </row>
    <row r="37" spans="1:9" ht="19.5" customHeight="1">
      <c r="A37" s="693" t="s">
        <v>451</v>
      </c>
      <c r="B37" s="681" t="s">
        <v>452</v>
      </c>
      <c r="C37" s="681" t="s">
        <v>453</v>
      </c>
      <c r="D37" s="679" t="s">
        <v>848</v>
      </c>
      <c r="E37" s="683"/>
      <c r="H37" s="691"/>
      <c r="I37" s="691"/>
    </row>
    <row r="38" spans="1:9" ht="18" customHeight="1">
      <c r="A38" s="697"/>
      <c r="B38" s="682"/>
      <c r="C38" s="682"/>
      <c r="D38" s="685"/>
      <c r="E38" s="684"/>
      <c r="H38" s="692"/>
      <c r="I38" s="692"/>
    </row>
    <row r="39" spans="1:9" ht="23.25" customHeight="1">
      <c r="A39" s="697"/>
      <c r="B39" s="682"/>
      <c r="C39" s="682"/>
      <c r="D39" s="685"/>
      <c r="E39" s="684"/>
      <c r="H39" s="692"/>
      <c r="I39" s="692"/>
    </row>
    <row r="40" spans="1:9">
      <c r="A40" s="151">
        <v>1</v>
      </c>
      <c r="B40" s="150">
        <v>2</v>
      </c>
      <c r="C40" s="150">
        <v>3</v>
      </c>
      <c r="D40" s="153">
        <v>4</v>
      </c>
      <c r="E40" s="152"/>
      <c r="H40" s="548"/>
      <c r="I40" s="548"/>
    </row>
    <row r="41" spans="1:9" ht="25.5">
      <c r="A41" s="151">
        <v>5172</v>
      </c>
      <c r="B41" s="150"/>
      <c r="C41" s="149" t="s">
        <v>680</v>
      </c>
      <c r="D41" s="148">
        <f>D42+D210</f>
        <v>54</v>
      </c>
      <c r="E41" s="138"/>
      <c r="H41" s="549"/>
      <c r="I41" s="549"/>
    </row>
    <row r="42" spans="1:9" ht="25.5">
      <c r="A42" s="151">
        <v>5173</v>
      </c>
      <c r="B42" s="150">
        <v>400000</v>
      </c>
      <c r="C42" s="149" t="s">
        <v>681</v>
      </c>
      <c r="D42" s="148">
        <f>D43+D65+D110+D125+D149+D162+D178+D193</f>
        <v>54</v>
      </c>
      <c r="E42" s="138"/>
      <c r="H42" s="549"/>
      <c r="I42" s="549"/>
    </row>
    <row r="43" spans="1:9" ht="25.5">
      <c r="A43" s="151">
        <v>5174</v>
      </c>
      <c r="B43" s="150">
        <v>410000</v>
      </c>
      <c r="C43" s="149" t="s">
        <v>682</v>
      </c>
      <c r="D43" s="148">
        <f>D44+D46+D50+D52+D57+D59+D61+D63</f>
        <v>54</v>
      </c>
      <c r="E43" s="138"/>
      <c r="H43" s="549"/>
      <c r="I43" s="549"/>
    </row>
    <row r="44" spans="1:9">
      <c r="A44" s="151">
        <v>5175</v>
      </c>
      <c r="B44" s="150">
        <v>411000</v>
      </c>
      <c r="C44" s="149" t="s">
        <v>683</v>
      </c>
      <c r="D44" s="148">
        <f>D45</f>
        <v>0</v>
      </c>
      <c r="E44" s="138"/>
      <c r="H44" s="549"/>
      <c r="I44" s="549"/>
    </row>
    <row r="45" spans="1:9">
      <c r="A45" s="147">
        <v>5176</v>
      </c>
      <c r="B45" s="146">
        <v>411100</v>
      </c>
      <c r="C45" s="145" t="s">
        <v>320</v>
      </c>
      <c r="D45" s="144"/>
      <c r="E45" s="143"/>
      <c r="H45" s="550"/>
      <c r="I45" s="550"/>
    </row>
    <row r="46" spans="1:9">
      <c r="A46" s="151">
        <v>5177</v>
      </c>
      <c r="B46" s="150">
        <v>412000</v>
      </c>
      <c r="C46" s="149" t="s">
        <v>684</v>
      </c>
      <c r="D46" s="148">
        <f>SUM(D47:D49)</f>
        <v>0</v>
      </c>
      <c r="E46" s="138"/>
      <c r="H46" s="549"/>
      <c r="I46" s="549"/>
    </row>
    <row r="47" spans="1:9">
      <c r="A47" s="147">
        <v>5178</v>
      </c>
      <c r="B47" s="146">
        <v>412100</v>
      </c>
      <c r="C47" s="145" t="s">
        <v>685</v>
      </c>
      <c r="D47" s="144"/>
      <c r="E47" s="143"/>
      <c r="H47" s="550"/>
      <c r="I47" s="550"/>
    </row>
    <row r="48" spans="1:9">
      <c r="A48" s="147">
        <v>5179</v>
      </c>
      <c r="B48" s="146">
        <v>412200</v>
      </c>
      <c r="C48" s="145" t="s">
        <v>17</v>
      </c>
      <c r="D48" s="144"/>
      <c r="E48" s="143"/>
      <c r="H48" s="550"/>
      <c r="I48" s="550"/>
    </row>
    <row r="49" spans="1:9">
      <c r="A49" s="147">
        <v>5180</v>
      </c>
      <c r="B49" s="146">
        <v>412300</v>
      </c>
      <c r="C49" s="145" t="s">
        <v>18</v>
      </c>
      <c r="D49" s="144"/>
      <c r="E49" s="143"/>
      <c r="H49" s="550"/>
      <c r="I49" s="550"/>
    </row>
    <row r="50" spans="1:9">
      <c r="A50" s="151">
        <v>5181</v>
      </c>
      <c r="B50" s="150">
        <v>413000</v>
      </c>
      <c r="C50" s="149" t="s">
        <v>686</v>
      </c>
      <c r="D50" s="148">
        <f>D51</f>
        <v>0</v>
      </c>
      <c r="E50" s="138"/>
      <c r="H50" s="549"/>
      <c r="I50" s="549"/>
    </row>
    <row r="51" spans="1:9">
      <c r="A51" s="147">
        <v>5182</v>
      </c>
      <c r="B51" s="146">
        <v>413100</v>
      </c>
      <c r="C51" s="145" t="s">
        <v>19</v>
      </c>
      <c r="D51" s="144"/>
      <c r="E51" s="143"/>
      <c r="H51" s="550"/>
      <c r="I51" s="550"/>
    </row>
    <row r="52" spans="1:9">
      <c r="A52" s="151">
        <v>5183</v>
      </c>
      <c r="B52" s="150">
        <v>414000</v>
      </c>
      <c r="C52" s="149" t="s">
        <v>687</v>
      </c>
      <c r="D52" s="148">
        <f>SUM(D53:D56)</f>
        <v>54</v>
      </c>
      <c r="E52" s="138"/>
      <c r="H52" s="549"/>
      <c r="I52" s="549"/>
    </row>
    <row r="53" spans="1:9">
      <c r="A53" s="147">
        <v>5184</v>
      </c>
      <c r="B53" s="146">
        <v>414100</v>
      </c>
      <c r="C53" s="145" t="s">
        <v>321</v>
      </c>
      <c r="D53" s="144">
        <v>54</v>
      </c>
      <c r="E53" s="143"/>
      <c r="H53" s="550"/>
      <c r="I53" s="550"/>
    </row>
    <row r="54" spans="1:9">
      <c r="A54" s="147">
        <v>5185</v>
      </c>
      <c r="B54" s="146">
        <v>414200</v>
      </c>
      <c r="C54" s="145" t="s">
        <v>10</v>
      </c>
      <c r="D54" s="144"/>
      <c r="E54" s="143"/>
      <c r="H54" s="550"/>
      <c r="I54" s="550"/>
    </row>
    <row r="55" spans="1:9">
      <c r="A55" s="147">
        <v>5186</v>
      </c>
      <c r="B55" s="146">
        <v>414300</v>
      </c>
      <c r="C55" s="145" t="s">
        <v>11</v>
      </c>
      <c r="D55" s="144"/>
      <c r="E55" s="143"/>
      <c r="H55" s="550"/>
      <c r="I55" s="550"/>
    </row>
    <row r="56" spans="1:9" ht="25.5">
      <c r="A56" s="147">
        <v>5187</v>
      </c>
      <c r="B56" s="146">
        <v>414400</v>
      </c>
      <c r="C56" s="145" t="s">
        <v>498</v>
      </c>
      <c r="D56" s="144"/>
      <c r="E56" s="143"/>
      <c r="H56" s="550"/>
      <c r="I56" s="550"/>
    </row>
    <row r="57" spans="1:9">
      <c r="A57" s="151">
        <v>5188</v>
      </c>
      <c r="B57" s="150">
        <v>415000</v>
      </c>
      <c r="C57" s="149" t="s">
        <v>688</v>
      </c>
      <c r="D57" s="148">
        <f>D58</f>
        <v>0</v>
      </c>
      <c r="E57" s="138"/>
      <c r="H57" s="549"/>
      <c r="I57" s="549"/>
    </row>
    <row r="58" spans="1:9">
      <c r="A58" s="147">
        <v>5189</v>
      </c>
      <c r="B58" s="146">
        <v>415100</v>
      </c>
      <c r="C58" s="145" t="s">
        <v>499</v>
      </c>
      <c r="D58" s="144"/>
      <c r="E58" s="143"/>
      <c r="H58" s="550"/>
      <c r="I58" s="550"/>
    </row>
    <row r="59" spans="1:9">
      <c r="A59" s="151">
        <v>5190</v>
      </c>
      <c r="B59" s="150">
        <v>416000</v>
      </c>
      <c r="C59" s="149" t="s">
        <v>689</v>
      </c>
      <c r="D59" s="148">
        <f>D60</f>
        <v>0</v>
      </c>
      <c r="E59" s="138"/>
      <c r="H59" s="549"/>
      <c r="I59" s="549"/>
    </row>
    <row r="60" spans="1:9">
      <c r="A60" s="147">
        <v>5191</v>
      </c>
      <c r="B60" s="146">
        <v>416100</v>
      </c>
      <c r="C60" s="145" t="s">
        <v>500</v>
      </c>
      <c r="D60" s="144"/>
      <c r="E60" s="143"/>
      <c r="H60" s="550"/>
      <c r="I60" s="550"/>
    </row>
    <row r="61" spans="1:9">
      <c r="A61" s="151">
        <v>5192</v>
      </c>
      <c r="B61" s="150">
        <v>417000</v>
      </c>
      <c r="C61" s="149" t="s">
        <v>690</v>
      </c>
      <c r="D61" s="148">
        <f>D62</f>
        <v>0</v>
      </c>
      <c r="E61" s="138"/>
      <c r="H61" s="549"/>
      <c r="I61" s="549"/>
    </row>
    <row r="62" spans="1:9">
      <c r="A62" s="147">
        <v>5193</v>
      </c>
      <c r="B62" s="146">
        <v>417100</v>
      </c>
      <c r="C62" s="145" t="s">
        <v>13</v>
      </c>
      <c r="D62" s="144"/>
      <c r="E62" s="143"/>
      <c r="H62" s="550"/>
      <c r="I62" s="550"/>
    </row>
    <row r="63" spans="1:9">
      <c r="A63" s="151">
        <v>5194</v>
      </c>
      <c r="B63" s="150">
        <v>418000</v>
      </c>
      <c r="C63" s="149" t="s">
        <v>691</v>
      </c>
      <c r="D63" s="148">
        <f>D64</f>
        <v>0</v>
      </c>
      <c r="E63" s="138"/>
      <c r="H63" s="549"/>
      <c r="I63" s="549"/>
    </row>
    <row r="64" spans="1:9">
      <c r="A64" s="147">
        <v>5195</v>
      </c>
      <c r="B64" s="146">
        <v>418100</v>
      </c>
      <c r="C64" s="145" t="s">
        <v>12</v>
      </c>
      <c r="D64" s="144"/>
      <c r="E64" s="143"/>
      <c r="H64" s="550"/>
      <c r="I64" s="550"/>
    </row>
    <row r="65" spans="1:9" ht="25.5">
      <c r="A65" s="151">
        <v>5196</v>
      </c>
      <c r="B65" s="150">
        <v>420000</v>
      </c>
      <c r="C65" s="149" t="s">
        <v>692</v>
      </c>
      <c r="D65" s="148">
        <f>D66+D74+D80+D89+D97+D100</f>
        <v>0</v>
      </c>
      <c r="E65" s="138"/>
      <c r="H65" s="549"/>
      <c r="I65" s="549"/>
    </row>
    <row r="66" spans="1:9">
      <c r="A66" s="151">
        <v>5197</v>
      </c>
      <c r="B66" s="150">
        <v>421000</v>
      </c>
      <c r="C66" s="149" t="s">
        <v>693</v>
      </c>
      <c r="D66" s="148">
        <f>SUM(D67:D73)</f>
        <v>0</v>
      </c>
      <c r="E66" s="138"/>
      <c r="H66" s="549"/>
      <c r="I66" s="549"/>
    </row>
    <row r="67" spans="1:9">
      <c r="A67" s="147">
        <v>5198</v>
      </c>
      <c r="B67" s="146">
        <v>421100</v>
      </c>
      <c r="C67" s="145" t="s">
        <v>14</v>
      </c>
      <c r="D67" s="144"/>
      <c r="E67" s="143"/>
      <c r="H67" s="550"/>
      <c r="I67" s="550"/>
    </row>
    <row r="68" spans="1:9">
      <c r="A68" s="147">
        <v>5199</v>
      </c>
      <c r="B68" s="146">
        <v>421200</v>
      </c>
      <c r="C68" s="145" t="s">
        <v>15</v>
      </c>
      <c r="D68" s="144"/>
      <c r="E68" s="143"/>
      <c r="H68" s="550"/>
      <c r="I68" s="550"/>
    </row>
    <row r="69" spans="1:9">
      <c r="A69" s="147">
        <v>5200</v>
      </c>
      <c r="B69" s="146">
        <v>421300</v>
      </c>
      <c r="C69" s="145" t="s">
        <v>16</v>
      </c>
      <c r="D69" s="144"/>
      <c r="E69" s="143"/>
      <c r="H69" s="550"/>
      <c r="I69" s="550"/>
    </row>
    <row r="70" spans="1:9">
      <c r="A70" s="147">
        <v>5201</v>
      </c>
      <c r="B70" s="146">
        <v>421400</v>
      </c>
      <c r="C70" s="145" t="s">
        <v>60</v>
      </c>
      <c r="D70" s="144"/>
      <c r="E70" s="143"/>
      <c r="H70" s="550"/>
      <c r="I70" s="550"/>
    </row>
    <row r="71" spans="1:9">
      <c r="A71" s="147">
        <v>5202</v>
      </c>
      <c r="B71" s="146">
        <v>421500</v>
      </c>
      <c r="C71" s="145" t="s">
        <v>61</v>
      </c>
      <c r="D71" s="144"/>
      <c r="E71" s="143"/>
      <c r="H71" s="550"/>
      <c r="I71" s="550"/>
    </row>
    <row r="72" spans="1:9">
      <c r="A72" s="147">
        <v>5203</v>
      </c>
      <c r="B72" s="146">
        <v>421600</v>
      </c>
      <c r="C72" s="145" t="s">
        <v>62</v>
      </c>
      <c r="D72" s="144"/>
      <c r="E72" s="143"/>
      <c r="H72" s="550"/>
      <c r="I72" s="550"/>
    </row>
    <row r="73" spans="1:9">
      <c r="A73" s="147">
        <v>5204</v>
      </c>
      <c r="B73" s="146">
        <v>421900</v>
      </c>
      <c r="C73" s="145" t="s">
        <v>489</v>
      </c>
      <c r="D73" s="144"/>
      <c r="E73" s="143"/>
      <c r="H73" s="550"/>
      <c r="I73" s="550"/>
    </row>
    <row r="74" spans="1:9">
      <c r="A74" s="151">
        <v>5205</v>
      </c>
      <c r="B74" s="150">
        <v>422000</v>
      </c>
      <c r="C74" s="149" t="s">
        <v>694</v>
      </c>
      <c r="D74" s="148">
        <f>SUM(D75:D79)</f>
        <v>0</v>
      </c>
      <c r="E74" s="138"/>
      <c r="H74" s="549"/>
      <c r="I74" s="549"/>
    </row>
    <row r="75" spans="1:9">
      <c r="A75" s="147">
        <v>5206</v>
      </c>
      <c r="B75" s="146">
        <v>422100</v>
      </c>
      <c r="C75" s="145" t="s">
        <v>8</v>
      </c>
      <c r="D75" s="144"/>
      <c r="E75" s="143"/>
      <c r="H75" s="550"/>
      <c r="I75" s="550"/>
    </row>
    <row r="76" spans="1:9">
      <c r="A76" s="147">
        <v>5207</v>
      </c>
      <c r="B76" s="146">
        <v>422200</v>
      </c>
      <c r="C76" s="145" t="s">
        <v>258</v>
      </c>
      <c r="D76" s="144"/>
      <c r="E76" s="143"/>
      <c r="H76" s="550"/>
      <c r="I76" s="550"/>
    </row>
    <row r="77" spans="1:9">
      <c r="A77" s="147">
        <v>5208</v>
      </c>
      <c r="B77" s="146">
        <v>422300</v>
      </c>
      <c r="C77" s="145" t="s">
        <v>259</v>
      </c>
      <c r="D77" s="144"/>
      <c r="E77" s="143"/>
      <c r="H77" s="550"/>
      <c r="I77" s="550"/>
    </row>
    <row r="78" spans="1:9">
      <c r="A78" s="147">
        <v>5209</v>
      </c>
      <c r="B78" s="146">
        <v>422400</v>
      </c>
      <c r="C78" s="145" t="s">
        <v>501</v>
      </c>
      <c r="D78" s="144"/>
      <c r="E78" s="143"/>
      <c r="H78" s="550"/>
      <c r="I78" s="550"/>
    </row>
    <row r="79" spans="1:9">
      <c r="A79" s="147">
        <v>5210</v>
      </c>
      <c r="B79" s="146">
        <v>422900</v>
      </c>
      <c r="C79" s="145" t="s">
        <v>260</v>
      </c>
      <c r="D79" s="144"/>
      <c r="E79" s="143"/>
      <c r="H79" s="550"/>
      <c r="I79" s="550"/>
    </row>
    <row r="80" spans="1:9">
      <c r="A80" s="151">
        <v>5211</v>
      </c>
      <c r="B80" s="150">
        <v>423000</v>
      </c>
      <c r="C80" s="149" t="s">
        <v>695</v>
      </c>
      <c r="D80" s="148">
        <f>SUM(D81:D88)</f>
        <v>0</v>
      </c>
      <c r="E80" s="138"/>
      <c r="H80" s="549"/>
      <c r="I80" s="549"/>
    </row>
    <row r="81" spans="1:9">
      <c r="A81" s="147">
        <v>5212</v>
      </c>
      <c r="B81" s="146">
        <v>423100</v>
      </c>
      <c r="C81" s="145" t="s">
        <v>261</v>
      </c>
      <c r="D81" s="144"/>
      <c r="E81" s="143"/>
      <c r="H81" s="550"/>
      <c r="I81" s="550"/>
    </row>
    <row r="82" spans="1:9">
      <c r="A82" s="147">
        <v>5213</v>
      </c>
      <c r="B82" s="146">
        <v>423200</v>
      </c>
      <c r="C82" s="145" t="s">
        <v>262</v>
      </c>
      <c r="D82" s="144"/>
      <c r="E82" s="143"/>
      <c r="H82" s="550"/>
      <c r="I82" s="550"/>
    </row>
    <row r="83" spans="1:9">
      <c r="A83" s="147">
        <v>5214</v>
      </c>
      <c r="B83" s="146">
        <v>423300</v>
      </c>
      <c r="C83" s="145" t="s">
        <v>263</v>
      </c>
      <c r="D83" s="144"/>
      <c r="E83" s="143"/>
      <c r="H83" s="550"/>
      <c r="I83" s="550"/>
    </row>
    <row r="84" spans="1:9">
      <c r="A84" s="147">
        <v>5215</v>
      </c>
      <c r="B84" s="146">
        <v>423400</v>
      </c>
      <c r="C84" s="145" t="s">
        <v>512</v>
      </c>
      <c r="D84" s="144"/>
      <c r="E84" s="143"/>
      <c r="H84" s="550"/>
      <c r="I84" s="550"/>
    </row>
    <row r="85" spans="1:9">
      <c r="A85" s="147">
        <v>5216</v>
      </c>
      <c r="B85" s="146">
        <v>423500</v>
      </c>
      <c r="C85" s="145" t="s">
        <v>286</v>
      </c>
      <c r="D85" s="144"/>
      <c r="E85" s="143"/>
      <c r="H85" s="550"/>
      <c r="I85" s="550"/>
    </row>
    <row r="86" spans="1:9">
      <c r="A86" s="147">
        <v>5217</v>
      </c>
      <c r="B86" s="146">
        <v>423600</v>
      </c>
      <c r="C86" s="145" t="s">
        <v>527</v>
      </c>
      <c r="D86" s="144"/>
      <c r="E86" s="143"/>
      <c r="H86" s="550"/>
      <c r="I86" s="550"/>
    </row>
    <row r="87" spans="1:9">
      <c r="A87" s="147">
        <v>5218</v>
      </c>
      <c r="B87" s="146">
        <v>423700</v>
      </c>
      <c r="C87" s="145" t="s">
        <v>528</v>
      </c>
      <c r="D87" s="144"/>
      <c r="E87" s="143"/>
      <c r="H87" s="550"/>
      <c r="I87" s="550"/>
    </row>
    <row r="88" spans="1:9">
      <c r="A88" s="147">
        <v>5219</v>
      </c>
      <c r="B88" s="146">
        <v>423900</v>
      </c>
      <c r="C88" s="145" t="s">
        <v>529</v>
      </c>
      <c r="D88" s="144"/>
      <c r="E88" s="143"/>
      <c r="H88" s="550"/>
      <c r="I88" s="550"/>
    </row>
    <row r="89" spans="1:9">
      <c r="A89" s="151">
        <v>5220</v>
      </c>
      <c r="B89" s="150">
        <v>424000</v>
      </c>
      <c r="C89" s="149" t="s">
        <v>696</v>
      </c>
      <c r="D89" s="148">
        <f>SUM(D90:D96)</f>
        <v>0</v>
      </c>
      <c r="E89" s="138"/>
      <c r="H89" s="549"/>
      <c r="I89" s="549"/>
    </row>
    <row r="90" spans="1:9">
      <c r="A90" s="147">
        <v>5221</v>
      </c>
      <c r="B90" s="146">
        <v>424100</v>
      </c>
      <c r="C90" s="145" t="s">
        <v>530</v>
      </c>
      <c r="D90" s="144"/>
      <c r="E90" s="143"/>
      <c r="H90" s="550"/>
      <c r="I90" s="550"/>
    </row>
    <row r="91" spans="1:9">
      <c r="A91" s="147">
        <v>5222</v>
      </c>
      <c r="B91" s="146">
        <v>424200</v>
      </c>
      <c r="C91" s="145" t="s">
        <v>531</v>
      </c>
      <c r="D91" s="144"/>
      <c r="E91" s="143"/>
      <c r="H91" s="550"/>
      <c r="I91" s="550"/>
    </row>
    <row r="92" spans="1:9">
      <c r="A92" s="147">
        <v>5223</v>
      </c>
      <c r="B92" s="146">
        <v>424300</v>
      </c>
      <c r="C92" s="145" t="s">
        <v>532</v>
      </c>
      <c r="D92" s="144"/>
      <c r="E92" s="143"/>
      <c r="H92" s="550"/>
      <c r="I92" s="550"/>
    </row>
    <row r="93" spans="1:9">
      <c r="A93" s="147">
        <v>5224</v>
      </c>
      <c r="B93" s="146">
        <v>424400</v>
      </c>
      <c r="C93" s="145" t="s">
        <v>420</v>
      </c>
      <c r="D93" s="144"/>
      <c r="E93" s="143"/>
      <c r="H93" s="550"/>
      <c r="I93" s="550"/>
    </row>
    <row r="94" spans="1:9">
      <c r="A94" s="147">
        <v>5225</v>
      </c>
      <c r="B94" s="146">
        <v>424500</v>
      </c>
      <c r="C94" s="145" t="s">
        <v>421</v>
      </c>
      <c r="D94" s="144"/>
      <c r="E94" s="143"/>
      <c r="H94" s="550"/>
      <c r="I94" s="550"/>
    </row>
    <row r="95" spans="1:9">
      <c r="A95" s="147">
        <v>5226</v>
      </c>
      <c r="B95" s="146">
        <v>424600</v>
      </c>
      <c r="C95" s="145" t="s">
        <v>305</v>
      </c>
      <c r="D95" s="144"/>
      <c r="E95" s="143"/>
      <c r="H95" s="550"/>
      <c r="I95" s="550"/>
    </row>
    <row r="96" spans="1:9">
      <c r="A96" s="147">
        <v>5227</v>
      </c>
      <c r="B96" s="146">
        <v>424900</v>
      </c>
      <c r="C96" s="145" t="s">
        <v>306</v>
      </c>
      <c r="D96" s="144"/>
      <c r="E96" s="143"/>
      <c r="H96" s="550"/>
      <c r="I96" s="550"/>
    </row>
    <row r="97" spans="1:9">
      <c r="A97" s="151">
        <v>5228</v>
      </c>
      <c r="B97" s="150">
        <v>425000</v>
      </c>
      <c r="C97" s="149" t="s">
        <v>697</v>
      </c>
      <c r="D97" s="148">
        <f>D98+D99</f>
        <v>0</v>
      </c>
      <c r="E97" s="138"/>
      <c r="H97" s="549"/>
      <c r="I97" s="549"/>
    </row>
    <row r="98" spans="1:9">
      <c r="A98" s="147">
        <v>5229</v>
      </c>
      <c r="B98" s="146">
        <v>425100</v>
      </c>
      <c r="C98" s="145" t="s">
        <v>88</v>
      </c>
      <c r="D98" s="144"/>
      <c r="E98" s="143"/>
      <c r="H98" s="550"/>
      <c r="I98" s="550"/>
    </row>
    <row r="99" spans="1:9">
      <c r="A99" s="147">
        <v>5230</v>
      </c>
      <c r="B99" s="146">
        <v>425200</v>
      </c>
      <c r="C99" s="145" t="s">
        <v>89</v>
      </c>
      <c r="D99" s="144"/>
      <c r="E99" s="143"/>
      <c r="H99" s="550"/>
      <c r="I99" s="550"/>
    </row>
    <row r="100" spans="1:9">
      <c r="A100" s="151">
        <v>5231</v>
      </c>
      <c r="B100" s="150">
        <v>426000</v>
      </c>
      <c r="C100" s="149" t="s">
        <v>698</v>
      </c>
      <c r="D100" s="148">
        <f>SUM(D101:D109)</f>
        <v>0</v>
      </c>
      <c r="E100" s="138"/>
      <c r="H100" s="549"/>
      <c r="I100" s="549"/>
    </row>
    <row r="101" spans="1:9">
      <c r="A101" s="147">
        <v>5232</v>
      </c>
      <c r="B101" s="146">
        <v>426100</v>
      </c>
      <c r="C101" s="145" t="s">
        <v>90</v>
      </c>
      <c r="D101" s="144"/>
      <c r="E101" s="143"/>
      <c r="H101" s="550"/>
      <c r="I101" s="550"/>
    </row>
    <row r="102" spans="1:9">
      <c r="A102" s="147">
        <v>5233</v>
      </c>
      <c r="B102" s="146">
        <v>426200</v>
      </c>
      <c r="C102" s="145" t="s">
        <v>699</v>
      </c>
      <c r="D102" s="144"/>
      <c r="E102" s="143"/>
      <c r="H102" s="550"/>
      <c r="I102" s="550"/>
    </row>
    <row r="103" spans="1:9">
      <c r="A103" s="147">
        <v>5234</v>
      </c>
      <c r="B103" s="146">
        <v>426300</v>
      </c>
      <c r="C103" s="145" t="s">
        <v>91</v>
      </c>
      <c r="D103" s="144"/>
      <c r="E103" s="143"/>
      <c r="H103" s="550"/>
      <c r="I103" s="550"/>
    </row>
    <row r="104" spans="1:9">
      <c r="A104" s="147">
        <v>5235</v>
      </c>
      <c r="B104" s="146">
        <v>426400</v>
      </c>
      <c r="C104" s="145" t="s">
        <v>92</v>
      </c>
      <c r="D104" s="144"/>
      <c r="E104" s="143"/>
      <c r="H104" s="550"/>
      <c r="I104" s="550"/>
    </row>
    <row r="105" spans="1:9">
      <c r="A105" s="147">
        <v>5236</v>
      </c>
      <c r="B105" s="146">
        <v>426500</v>
      </c>
      <c r="C105" s="145" t="s">
        <v>437</v>
      </c>
      <c r="D105" s="144"/>
      <c r="E105" s="143"/>
      <c r="H105" s="550"/>
      <c r="I105" s="550"/>
    </row>
    <row r="106" spans="1:9">
      <c r="A106" s="147">
        <v>5237</v>
      </c>
      <c r="B106" s="146">
        <v>426600</v>
      </c>
      <c r="C106" s="145" t="s">
        <v>438</v>
      </c>
      <c r="D106" s="144"/>
      <c r="E106" s="143"/>
      <c r="H106" s="550"/>
      <c r="I106" s="550"/>
    </row>
    <row r="107" spans="1:9">
      <c r="A107" s="147">
        <v>5238</v>
      </c>
      <c r="B107" s="146">
        <v>426700</v>
      </c>
      <c r="C107" s="145" t="s">
        <v>439</v>
      </c>
      <c r="D107" s="144"/>
      <c r="E107" s="143"/>
      <c r="H107" s="550"/>
      <c r="I107" s="550"/>
    </row>
    <row r="108" spans="1:9">
      <c r="A108" s="147">
        <v>5239</v>
      </c>
      <c r="B108" s="146">
        <v>426800</v>
      </c>
      <c r="C108" s="145" t="s">
        <v>314</v>
      </c>
      <c r="D108" s="144"/>
      <c r="E108" s="143"/>
      <c r="H108" s="550"/>
      <c r="I108" s="550"/>
    </row>
    <row r="109" spans="1:9">
      <c r="A109" s="147">
        <v>5240</v>
      </c>
      <c r="B109" s="146">
        <v>426900</v>
      </c>
      <c r="C109" s="145" t="s">
        <v>440</v>
      </c>
      <c r="D109" s="144"/>
      <c r="E109" s="143"/>
      <c r="H109" s="550"/>
      <c r="I109" s="550"/>
    </row>
    <row r="110" spans="1:9" ht="25.5">
      <c r="A110" s="151">
        <v>5241</v>
      </c>
      <c r="B110" s="150">
        <v>430000</v>
      </c>
      <c r="C110" s="149" t="s">
        <v>700</v>
      </c>
      <c r="D110" s="148">
        <f>D111+D115+D117+D119+D123</f>
        <v>0</v>
      </c>
      <c r="E110" s="138"/>
      <c r="H110" s="549"/>
      <c r="I110" s="549"/>
    </row>
    <row r="111" spans="1:9">
      <c r="A111" s="151">
        <v>5242</v>
      </c>
      <c r="B111" s="150">
        <v>431000</v>
      </c>
      <c r="C111" s="149" t="s">
        <v>701</v>
      </c>
      <c r="D111" s="148">
        <f>SUM(D112:D114)</f>
        <v>0</v>
      </c>
      <c r="E111" s="138"/>
      <c r="H111" s="549"/>
      <c r="I111" s="549"/>
    </row>
    <row r="112" spans="1:9">
      <c r="A112" s="147">
        <v>5243</v>
      </c>
      <c r="B112" s="146">
        <v>431100</v>
      </c>
      <c r="C112" s="145" t="s">
        <v>702</v>
      </c>
      <c r="D112" s="144"/>
      <c r="E112" s="143"/>
      <c r="H112" s="550"/>
      <c r="I112" s="550"/>
    </row>
    <row r="113" spans="1:9">
      <c r="A113" s="147">
        <v>5244</v>
      </c>
      <c r="B113" s="146">
        <v>431200</v>
      </c>
      <c r="C113" s="145" t="s">
        <v>513</v>
      </c>
      <c r="D113" s="144"/>
      <c r="E113" s="143"/>
      <c r="H113" s="550"/>
      <c r="I113" s="550"/>
    </row>
    <row r="114" spans="1:9">
      <c r="A114" s="147">
        <v>5245</v>
      </c>
      <c r="B114" s="146">
        <v>431300</v>
      </c>
      <c r="C114" s="145" t="s">
        <v>514</v>
      </c>
      <c r="D114" s="144"/>
      <c r="E114" s="143"/>
      <c r="H114" s="550"/>
      <c r="I114" s="550"/>
    </row>
    <row r="115" spans="1:9">
      <c r="A115" s="151">
        <v>5246</v>
      </c>
      <c r="B115" s="150">
        <v>432000</v>
      </c>
      <c r="C115" s="149" t="s">
        <v>703</v>
      </c>
      <c r="D115" s="148">
        <f>D116</f>
        <v>0</v>
      </c>
      <c r="E115" s="138"/>
      <c r="H115" s="549"/>
      <c r="I115" s="549"/>
    </row>
    <row r="116" spans="1:9">
      <c r="A116" s="147">
        <v>5247</v>
      </c>
      <c r="B116" s="146">
        <v>432100</v>
      </c>
      <c r="C116" s="145" t="s">
        <v>627</v>
      </c>
      <c r="D116" s="144"/>
      <c r="E116" s="143"/>
      <c r="H116" s="550"/>
      <c r="I116" s="550"/>
    </row>
    <row r="117" spans="1:9">
      <c r="A117" s="151">
        <v>5248</v>
      </c>
      <c r="B117" s="150">
        <v>433000</v>
      </c>
      <c r="C117" s="149" t="s">
        <v>704</v>
      </c>
      <c r="D117" s="148">
        <f>D118</f>
        <v>0</v>
      </c>
      <c r="E117" s="138"/>
      <c r="H117" s="549"/>
      <c r="I117" s="549"/>
    </row>
    <row r="118" spans="1:9">
      <c r="A118" s="147">
        <v>5249</v>
      </c>
      <c r="B118" s="146">
        <v>433100</v>
      </c>
      <c r="C118" s="145" t="s">
        <v>515</v>
      </c>
      <c r="D118" s="144"/>
      <c r="E118" s="143"/>
      <c r="H118" s="550"/>
      <c r="I118" s="550"/>
    </row>
    <row r="119" spans="1:9">
      <c r="A119" s="151">
        <v>5250</v>
      </c>
      <c r="B119" s="150">
        <v>434000</v>
      </c>
      <c r="C119" s="149" t="s">
        <v>705</v>
      </c>
      <c r="D119" s="148">
        <f>SUM(D120:D122)</f>
        <v>0</v>
      </c>
      <c r="E119" s="138"/>
      <c r="H119" s="549"/>
      <c r="I119" s="549"/>
    </row>
    <row r="120" spans="1:9">
      <c r="A120" s="147">
        <v>5251</v>
      </c>
      <c r="B120" s="146">
        <v>434100</v>
      </c>
      <c r="C120" s="145" t="s">
        <v>516</v>
      </c>
      <c r="D120" s="144"/>
      <c r="E120" s="143"/>
      <c r="H120" s="550"/>
      <c r="I120" s="550"/>
    </row>
    <row r="121" spans="1:9">
      <c r="A121" s="147">
        <v>5252</v>
      </c>
      <c r="B121" s="146">
        <v>434200</v>
      </c>
      <c r="C121" s="145" t="s">
        <v>517</v>
      </c>
      <c r="D121" s="144"/>
      <c r="E121" s="143"/>
      <c r="H121" s="550"/>
      <c r="I121" s="550"/>
    </row>
    <row r="122" spans="1:9">
      <c r="A122" s="147">
        <v>5253</v>
      </c>
      <c r="B122" s="146">
        <v>434300</v>
      </c>
      <c r="C122" s="145" t="s">
        <v>518</v>
      </c>
      <c r="D122" s="144"/>
      <c r="E122" s="143"/>
      <c r="H122" s="550"/>
      <c r="I122" s="550"/>
    </row>
    <row r="123" spans="1:9">
      <c r="A123" s="151">
        <v>5254</v>
      </c>
      <c r="B123" s="150">
        <v>435000</v>
      </c>
      <c r="C123" s="149" t="s">
        <v>706</v>
      </c>
      <c r="D123" s="148">
        <f>D124</f>
        <v>0</v>
      </c>
      <c r="E123" s="138"/>
      <c r="H123" s="549"/>
      <c r="I123" s="549"/>
    </row>
    <row r="124" spans="1:9">
      <c r="A124" s="147">
        <v>5255</v>
      </c>
      <c r="B124" s="146">
        <v>435100</v>
      </c>
      <c r="C124" s="145" t="s">
        <v>519</v>
      </c>
      <c r="D124" s="144"/>
      <c r="E124" s="143"/>
      <c r="H124" s="550"/>
      <c r="I124" s="550"/>
    </row>
    <row r="125" spans="1:9" ht="25.5">
      <c r="A125" s="151">
        <v>5256</v>
      </c>
      <c r="B125" s="150">
        <v>440000</v>
      </c>
      <c r="C125" s="149" t="s">
        <v>707</v>
      </c>
      <c r="D125" s="148">
        <f>D126+D136+D143+D145</f>
        <v>0</v>
      </c>
      <c r="E125" s="138"/>
      <c r="H125" s="549"/>
      <c r="I125" s="549"/>
    </row>
    <row r="126" spans="1:9">
      <c r="A126" s="151">
        <v>5257</v>
      </c>
      <c r="B126" s="150">
        <v>441000</v>
      </c>
      <c r="C126" s="149" t="s">
        <v>708</v>
      </c>
      <c r="D126" s="148">
        <f>SUM(D127:D135)</f>
        <v>0</v>
      </c>
      <c r="E126" s="138"/>
      <c r="H126" s="549"/>
      <c r="I126" s="549"/>
    </row>
    <row r="127" spans="1:9">
      <c r="A127" s="147">
        <v>5258</v>
      </c>
      <c r="B127" s="146">
        <v>441100</v>
      </c>
      <c r="C127" s="145" t="s">
        <v>275</v>
      </c>
      <c r="D127" s="144"/>
      <c r="E127" s="143"/>
      <c r="H127" s="550"/>
      <c r="I127" s="550"/>
    </row>
    <row r="128" spans="1:9">
      <c r="A128" s="147">
        <v>5259</v>
      </c>
      <c r="B128" s="146">
        <v>441200</v>
      </c>
      <c r="C128" s="145" t="s">
        <v>276</v>
      </c>
      <c r="D128" s="144"/>
      <c r="E128" s="143"/>
      <c r="H128" s="550"/>
      <c r="I128" s="550"/>
    </row>
    <row r="129" spans="1:9">
      <c r="A129" s="147">
        <v>5260</v>
      </c>
      <c r="B129" s="146">
        <v>441300</v>
      </c>
      <c r="C129" s="145" t="s">
        <v>277</v>
      </c>
      <c r="D129" s="144"/>
      <c r="E129" s="143"/>
      <c r="H129" s="550"/>
      <c r="I129" s="550"/>
    </row>
    <row r="130" spans="1:9">
      <c r="A130" s="147">
        <v>5261</v>
      </c>
      <c r="B130" s="146">
        <v>441400</v>
      </c>
      <c r="C130" s="145" t="s">
        <v>278</v>
      </c>
      <c r="D130" s="144"/>
      <c r="E130" s="143"/>
      <c r="H130" s="550"/>
      <c r="I130" s="550"/>
    </row>
    <row r="131" spans="1:9">
      <c r="A131" s="147">
        <v>5262</v>
      </c>
      <c r="B131" s="146">
        <v>441500</v>
      </c>
      <c r="C131" s="145" t="s">
        <v>279</v>
      </c>
      <c r="D131" s="144"/>
      <c r="E131" s="143"/>
      <c r="H131" s="550"/>
      <c r="I131" s="550"/>
    </row>
    <row r="132" spans="1:9">
      <c r="A132" s="147">
        <v>5263</v>
      </c>
      <c r="B132" s="146">
        <v>441600</v>
      </c>
      <c r="C132" s="145" t="s">
        <v>366</v>
      </c>
      <c r="D132" s="144"/>
      <c r="E132" s="143"/>
      <c r="H132" s="550"/>
      <c r="I132" s="550"/>
    </row>
    <row r="133" spans="1:9">
      <c r="A133" s="147">
        <v>5264</v>
      </c>
      <c r="B133" s="146">
        <v>441700</v>
      </c>
      <c r="C133" s="145" t="s">
        <v>150</v>
      </c>
      <c r="D133" s="144"/>
      <c r="E133" s="143"/>
      <c r="H133" s="550"/>
      <c r="I133" s="550"/>
    </row>
    <row r="134" spans="1:9">
      <c r="A134" s="147">
        <v>5265</v>
      </c>
      <c r="B134" s="146">
        <v>441800</v>
      </c>
      <c r="C134" s="145" t="s">
        <v>151</v>
      </c>
      <c r="D134" s="144"/>
      <c r="E134" s="143"/>
      <c r="H134" s="550"/>
      <c r="I134" s="550"/>
    </row>
    <row r="135" spans="1:9">
      <c r="A135" s="147">
        <v>5266</v>
      </c>
      <c r="B135" s="146">
        <v>441900</v>
      </c>
      <c r="C135" s="145" t="s">
        <v>112</v>
      </c>
      <c r="D135" s="144"/>
      <c r="E135" s="143"/>
      <c r="H135" s="550"/>
      <c r="I135" s="550"/>
    </row>
    <row r="136" spans="1:9">
      <c r="A136" s="151">
        <v>5267</v>
      </c>
      <c r="B136" s="150">
        <v>442000</v>
      </c>
      <c r="C136" s="149" t="s">
        <v>709</v>
      </c>
      <c r="D136" s="148">
        <f>SUM(D137:D142)</f>
        <v>0</v>
      </c>
      <c r="E136" s="138"/>
      <c r="H136" s="549"/>
      <c r="I136" s="549"/>
    </row>
    <row r="137" spans="1:9" ht="25.5">
      <c r="A137" s="147">
        <v>5268</v>
      </c>
      <c r="B137" s="146">
        <v>442100</v>
      </c>
      <c r="C137" s="145" t="s">
        <v>628</v>
      </c>
      <c r="D137" s="144"/>
      <c r="E137" s="143"/>
      <c r="H137" s="550"/>
      <c r="I137" s="550"/>
    </row>
    <row r="138" spans="1:9">
      <c r="A138" s="147">
        <v>5269</v>
      </c>
      <c r="B138" s="146">
        <v>442200</v>
      </c>
      <c r="C138" s="145" t="s">
        <v>152</v>
      </c>
      <c r="D138" s="144"/>
      <c r="E138" s="143"/>
      <c r="H138" s="550"/>
      <c r="I138" s="550"/>
    </row>
    <row r="139" spans="1:9">
      <c r="A139" s="147">
        <v>5270</v>
      </c>
      <c r="B139" s="146">
        <v>442300</v>
      </c>
      <c r="C139" s="145" t="s">
        <v>153</v>
      </c>
      <c r="D139" s="144"/>
      <c r="E139" s="143"/>
      <c r="H139" s="550"/>
      <c r="I139" s="550"/>
    </row>
    <row r="140" spans="1:9">
      <c r="A140" s="147">
        <v>5271</v>
      </c>
      <c r="B140" s="146">
        <v>442400</v>
      </c>
      <c r="C140" s="145" t="s">
        <v>154</v>
      </c>
      <c r="D140" s="144"/>
      <c r="E140" s="143"/>
      <c r="H140" s="550"/>
      <c r="I140" s="550"/>
    </row>
    <row r="141" spans="1:9">
      <c r="A141" s="147">
        <v>5272</v>
      </c>
      <c r="B141" s="146">
        <v>442500</v>
      </c>
      <c r="C141" s="145" t="s">
        <v>368</v>
      </c>
      <c r="D141" s="144"/>
      <c r="E141" s="143"/>
      <c r="H141" s="550"/>
      <c r="I141" s="550"/>
    </row>
    <row r="142" spans="1:9">
      <c r="A142" s="147">
        <v>5273</v>
      </c>
      <c r="B142" s="146">
        <v>442600</v>
      </c>
      <c r="C142" s="145" t="s">
        <v>369</v>
      </c>
      <c r="D142" s="144"/>
      <c r="E142" s="143"/>
      <c r="H142" s="550"/>
      <c r="I142" s="550"/>
    </row>
    <row r="143" spans="1:9">
      <c r="A143" s="151">
        <v>5274</v>
      </c>
      <c r="B143" s="150">
        <v>443000</v>
      </c>
      <c r="C143" s="149" t="s">
        <v>710</v>
      </c>
      <c r="D143" s="148">
        <f>D144</f>
        <v>0</v>
      </c>
      <c r="E143" s="138"/>
      <c r="H143" s="549"/>
      <c r="I143" s="549"/>
    </row>
    <row r="144" spans="1:9">
      <c r="A144" s="147">
        <v>5275</v>
      </c>
      <c r="B144" s="146">
        <v>443100</v>
      </c>
      <c r="C144" s="145" t="s">
        <v>520</v>
      </c>
      <c r="D144" s="144"/>
      <c r="E144" s="143"/>
      <c r="H144" s="550"/>
      <c r="I144" s="550"/>
    </row>
    <row r="145" spans="1:9">
      <c r="A145" s="151">
        <v>5276</v>
      </c>
      <c r="B145" s="150">
        <v>444000</v>
      </c>
      <c r="C145" s="149" t="s">
        <v>711</v>
      </c>
      <c r="D145" s="148">
        <f>SUM(D146:D148)</f>
        <v>0</v>
      </c>
      <c r="E145" s="138"/>
      <c r="H145" s="549"/>
      <c r="I145" s="549"/>
    </row>
    <row r="146" spans="1:9">
      <c r="A146" s="147">
        <v>5277</v>
      </c>
      <c r="B146" s="146">
        <v>444100</v>
      </c>
      <c r="C146" s="145" t="s">
        <v>538</v>
      </c>
      <c r="D146" s="144"/>
      <c r="E146" s="143"/>
      <c r="H146" s="550"/>
      <c r="I146" s="550"/>
    </row>
    <row r="147" spans="1:9">
      <c r="A147" s="147">
        <v>5278</v>
      </c>
      <c r="B147" s="146">
        <v>444200</v>
      </c>
      <c r="C147" s="145" t="s">
        <v>539</v>
      </c>
      <c r="D147" s="144"/>
      <c r="E147" s="143"/>
      <c r="H147" s="550"/>
      <c r="I147" s="550"/>
    </row>
    <row r="148" spans="1:9">
      <c r="A148" s="147">
        <v>5279</v>
      </c>
      <c r="B148" s="146">
        <v>444300</v>
      </c>
      <c r="C148" s="145" t="s">
        <v>629</v>
      </c>
      <c r="D148" s="144"/>
      <c r="E148" s="143"/>
      <c r="H148" s="550"/>
      <c r="I148" s="550"/>
    </row>
    <row r="149" spans="1:9">
      <c r="A149" s="151">
        <v>5280</v>
      </c>
      <c r="B149" s="150">
        <v>450000</v>
      </c>
      <c r="C149" s="149" t="s">
        <v>712</v>
      </c>
      <c r="D149" s="148">
        <f>D150+D153+D156+D159</f>
        <v>0</v>
      </c>
      <c r="E149" s="138"/>
      <c r="H149" s="549"/>
      <c r="I149" s="549"/>
    </row>
    <row r="150" spans="1:9" ht="25.5">
      <c r="A150" s="151">
        <v>5281</v>
      </c>
      <c r="B150" s="150">
        <v>451000</v>
      </c>
      <c r="C150" s="149" t="s">
        <v>713</v>
      </c>
      <c r="D150" s="148">
        <f>D151+D152</f>
        <v>0</v>
      </c>
      <c r="E150" s="138"/>
      <c r="H150" s="549"/>
      <c r="I150" s="549"/>
    </row>
    <row r="151" spans="1:9">
      <c r="A151" s="147">
        <v>5282</v>
      </c>
      <c r="B151" s="146">
        <v>451100</v>
      </c>
      <c r="C151" s="145" t="s">
        <v>292</v>
      </c>
      <c r="D151" s="144"/>
      <c r="E151" s="143"/>
      <c r="H151" s="550"/>
      <c r="I151" s="550"/>
    </row>
    <row r="152" spans="1:9" ht="25.5">
      <c r="A152" s="147">
        <v>5283</v>
      </c>
      <c r="B152" s="146">
        <v>451200</v>
      </c>
      <c r="C152" s="145" t="s">
        <v>293</v>
      </c>
      <c r="D152" s="144"/>
      <c r="E152" s="143"/>
      <c r="H152" s="550"/>
      <c r="I152" s="550"/>
    </row>
    <row r="153" spans="1:9" ht="25.5">
      <c r="A153" s="151">
        <v>5284</v>
      </c>
      <c r="B153" s="150">
        <v>452000</v>
      </c>
      <c r="C153" s="149" t="s">
        <v>714</v>
      </c>
      <c r="D153" s="148">
        <f>D154+D155</f>
        <v>0</v>
      </c>
      <c r="E153" s="138"/>
      <c r="H153" s="549"/>
      <c r="I153" s="549"/>
    </row>
    <row r="154" spans="1:9">
      <c r="A154" s="147">
        <v>5285</v>
      </c>
      <c r="B154" s="146">
        <v>452100</v>
      </c>
      <c r="C154" s="145" t="s">
        <v>294</v>
      </c>
      <c r="D154" s="144"/>
      <c r="E154" s="143"/>
      <c r="H154" s="550"/>
      <c r="I154" s="550"/>
    </row>
    <row r="155" spans="1:9">
      <c r="A155" s="147">
        <v>5286</v>
      </c>
      <c r="B155" s="146">
        <v>452200</v>
      </c>
      <c r="C155" s="145" t="s">
        <v>295</v>
      </c>
      <c r="D155" s="144"/>
      <c r="E155" s="143"/>
      <c r="H155" s="550"/>
      <c r="I155" s="550"/>
    </row>
    <row r="156" spans="1:9" ht="25.5">
      <c r="A156" s="151">
        <v>5287</v>
      </c>
      <c r="B156" s="150">
        <v>453000</v>
      </c>
      <c r="C156" s="149" t="s">
        <v>715</v>
      </c>
      <c r="D156" s="148">
        <f>D157+D158</f>
        <v>0</v>
      </c>
      <c r="E156" s="138"/>
      <c r="H156" s="549"/>
      <c r="I156" s="549"/>
    </row>
    <row r="157" spans="1:9">
      <c r="A157" s="147">
        <v>5288</v>
      </c>
      <c r="B157" s="146">
        <v>453100</v>
      </c>
      <c r="C157" s="145" t="s">
        <v>296</v>
      </c>
      <c r="D157" s="144"/>
      <c r="E157" s="143"/>
      <c r="H157" s="550"/>
      <c r="I157" s="550"/>
    </row>
    <row r="158" spans="1:9">
      <c r="A158" s="147">
        <v>5289</v>
      </c>
      <c r="B158" s="146">
        <v>453200</v>
      </c>
      <c r="C158" s="145" t="s">
        <v>297</v>
      </c>
      <c r="D158" s="144"/>
      <c r="E158" s="143"/>
      <c r="H158" s="550"/>
      <c r="I158" s="550"/>
    </row>
    <row r="159" spans="1:9">
      <c r="A159" s="151">
        <v>5290</v>
      </c>
      <c r="B159" s="150">
        <v>454000</v>
      </c>
      <c r="C159" s="149" t="s">
        <v>716</v>
      </c>
      <c r="D159" s="148">
        <f>D160+D161</f>
        <v>0</v>
      </c>
      <c r="E159" s="138"/>
      <c r="H159" s="549"/>
      <c r="I159" s="549"/>
    </row>
    <row r="160" spans="1:9">
      <c r="A160" s="147">
        <v>5291</v>
      </c>
      <c r="B160" s="146">
        <v>454100</v>
      </c>
      <c r="C160" s="145" t="s">
        <v>298</v>
      </c>
      <c r="D160" s="144"/>
      <c r="E160" s="143"/>
      <c r="H160" s="550"/>
      <c r="I160" s="550"/>
    </row>
    <row r="161" spans="1:9">
      <c r="A161" s="147">
        <v>5292</v>
      </c>
      <c r="B161" s="146">
        <v>454200</v>
      </c>
      <c r="C161" s="145" t="s">
        <v>299</v>
      </c>
      <c r="D161" s="144"/>
      <c r="E161" s="143"/>
      <c r="H161" s="550"/>
      <c r="I161" s="550"/>
    </row>
    <row r="162" spans="1:9" ht="25.5">
      <c r="A162" s="151">
        <v>5293</v>
      </c>
      <c r="B162" s="150">
        <v>460000</v>
      </c>
      <c r="C162" s="149" t="s">
        <v>717</v>
      </c>
      <c r="D162" s="148">
        <f>D163+D166+D169+D172+D175</f>
        <v>0</v>
      </c>
      <c r="E162" s="138"/>
      <c r="H162" s="549"/>
      <c r="I162" s="549"/>
    </row>
    <row r="163" spans="1:9">
      <c r="A163" s="151">
        <v>5294</v>
      </c>
      <c r="B163" s="150">
        <v>461000</v>
      </c>
      <c r="C163" s="149" t="s">
        <v>718</v>
      </c>
      <c r="D163" s="148">
        <f>D164+D165</f>
        <v>0</v>
      </c>
      <c r="E163" s="138"/>
      <c r="H163" s="549"/>
      <c r="I163" s="549"/>
    </row>
    <row r="164" spans="1:9">
      <c r="A164" s="147">
        <v>5295</v>
      </c>
      <c r="B164" s="146">
        <v>461100</v>
      </c>
      <c r="C164" s="145" t="s">
        <v>300</v>
      </c>
      <c r="D164" s="144"/>
      <c r="E164" s="143"/>
      <c r="H164" s="550"/>
      <c r="I164" s="550"/>
    </row>
    <row r="165" spans="1:9">
      <c r="A165" s="147">
        <v>5296</v>
      </c>
      <c r="B165" s="146">
        <v>461200</v>
      </c>
      <c r="C165" s="145" t="s">
        <v>301</v>
      </c>
      <c r="D165" s="144"/>
      <c r="E165" s="143"/>
      <c r="H165" s="550"/>
      <c r="I165" s="550"/>
    </row>
    <row r="166" spans="1:9">
      <c r="A166" s="151">
        <v>5297</v>
      </c>
      <c r="B166" s="150">
        <v>462000</v>
      </c>
      <c r="C166" s="149" t="s">
        <v>719</v>
      </c>
      <c r="D166" s="148">
        <f>D167+D168</f>
        <v>0</v>
      </c>
      <c r="E166" s="138"/>
      <c r="H166" s="549"/>
      <c r="I166" s="549"/>
    </row>
    <row r="167" spans="1:9">
      <c r="A167" s="147">
        <v>5298</v>
      </c>
      <c r="B167" s="146">
        <v>462100</v>
      </c>
      <c r="C167" s="145" t="s">
        <v>521</v>
      </c>
      <c r="D167" s="144"/>
      <c r="E167" s="143"/>
      <c r="H167" s="550"/>
      <c r="I167" s="550"/>
    </row>
    <row r="168" spans="1:9">
      <c r="A168" s="147">
        <v>5299</v>
      </c>
      <c r="B168" s="146">
        <v>462200</v>
      </c>
      <c r="C168" s="145" t="s">
        <v>398</v>
      </c>
      <c r="D168" s="144"/>
      <c r="E168" s="143"/>
      <c r="H168" s="550"/>
      <c r="I168" s="550"/>
    </row>
    <row r="169" spans="1:9">
      <c r="A169" s="151">
        <v>5300</v>
      </c>
      <c r="B169" s="150">
        <v>463000</v>
      </c>
      <c r="C169" s="149" t="s">
        <v>720</v>
      </c>
      <c r="D169" s="148">
        <f>D170+D171</f>
        <v>0</v>
      </c>
      <c r="E169" s="138"/>
      <c r="H169" s="549"/>
      <c r="I169" s="549"/>
    </row>
    <row r="170" spans="1:9">
      <c r="A170" s="147">
        <v>5301</v>
      </c>
      <c r="B170" s="146">
        <v>463100</v>
      </c>
      <c r="C170" s="145" t="s">
        <v>264</v>
      </c>
      <c r="D170" s="144"/>
      <c r="E170" s="143"/>
      <c r="H170" s="550"/>
      <c r="I170" s="550"/>
    </row>
    <row r="171" spans="1:9">
      <c r="A171" s="147">
        <v>5302</v>
      </c>
      <c r="B171" s="146">
        <v>463200</v>
      </c>
      <c r="C171" s="145" t="s">
        <v>367</v>
      </c>
      <c r="D171" s="144"/>
      <c r="E171" s="143"/>
      <c r="H171" s="550"/>
      <c r="I171" s="550"/>
    </row>
    <row r="172" spans="1:9" ht="25.5">
      <c r="A172" s="151">
        <v>5303</v>
      </c>
      <c r="B172" s="150">
        <v>464000</v>
      </c>
      <c r="C172" s="149" t="s">
        <v>721</v>
      </c>
      <c r="D172" s="148">
        <f>D173+D174</f>
        <v>0</v>
      </c>
      <c r="E172" s="138"/>
      <c r="H172" s="549"/>
      <c r="I172" s="549"/>
    </row>
    <row r="173" spans="1:9">
      <c r="A173" s="147">
        <v>5304</v>
      </c>
      <c r="B173" s="146">
        <v>464100</v>
      </c>
      <c r="C173" s="145" t="s">
        <v>53</v>
      </c>
      <c r="D173" s="144"/>
      <c r="E173" s="143"/>
      <c r="H173" s="550"/>
      <c r="I173" s="550"/>
    </row>
    <row r="174" spans="1:9">
      <c r="A174" s="147">
        <v>5305</v>
      </c>
      <c r="B174" s="146">
        <v>464200</v>
      </c>
      <c r="C174" s="145" t="s">
        <v>54</v>
      </c>
      <c r="D174" s="144"/>
      <c r="E174" s="143"/>
      <c r="H174" s="550"/>
      <c r="I174" s="550"/>
    </row>
    <row r="175" spans="1:9">
      <c r="A175" s="151">
        <v>5306</v>
      </c>
      <c r="B175" s="150">
        <v>465000</v>
      </c>
      <c r="C175" s="149" t="s">
        <v>722</v>
      </c>
      <c r="D175" s="148">
        <f>D176+D177</f>
        <v>0</v>
      </c>
      <c r="E175" s="138"/>
      <c r="H175" s="549"/>
      <c r="I175" s="549"/>
    </row>
    <row r="176" spans="1:9">
      <c r="A176" s="147">
        <v>5307</v>
      </c>
      <c r="B176" s="146">
        <v>465100</v>
      </c>
      <c r="C176" s="145" t="s">
        <v>55</v>
      </c>
      <c r="D176" s="144"/>
      <c r="E176" s="143"/>
      <c r="H176" s="550"/>
      <c r="I176" s="550"/>
    </row>
    <row r="177" spans="1:9">
      <c r="A177" s="147">
        <v>5308</v>
      </c>
      <c r="B177" s="146">
        <v>465200</v>
      </c>
      <c r="C177" s="145" t="s">
        <v>56</v>
      </c>
      <c r="D177" s="144"/>
      <c r="E177" s="143"/>
      <c r="H177" s="550"/>
      <c r="I177" s="550"/>
    </row>
    <row r="178" spans="1:9">
      <c r="A178" s="151">
        <v>5309</v>
      </c>
      <c r="B178" s="150">
        <v>470000</v>
      </c>
      <c r="C178" s="149" t="s">
        <v>723</v>
      </c>
      <c r="D178" s="148">
        <f>D179+D183</f>
        <v>0</v>
      </c>
      <c r="E178" s="138"/>
      <c r="H178" s="549"/>
      <c r="I178" s="549"/>
    </row>
    <row r="179" spans="1:9" ht="25.5">
      <c r="A179" s="151">
        <v>5310</v>
      </c>
      <c r="B179" s="150">
        <v>471000</v>
      </c>
      <c r="C179" s="149" t="s">
        <v>724</v>
      </c>
      <c r="D179" s="148">
        <f>SUM(D180:D182)</f>
        <v>0</v>
      </c>
      <c r="E179" s="138"/>
      <c r="H179" s="549"/>
      <c r="I179" s="549"/>
    </row>
    <row r="180" spans="1:9" ht="25.5">
      <c r="A180" s="147">
        <v>5311</v>
      </c>
      <c r="B180" s="146">
        <v>471100</v>
      </c>
      <c r="C180" s="145" t="s">
        <v>163</v>
      </c>
      <c r="D180" s="144"/>
      <c r="E180" s="143"/>
      <c r="H180" s="550"/>
      <c r="I180" s="550"/>
    </row>
    <row r="181" spans="1:9" ht="25.5">
      <c r="A181" s="147">
        <v>5312</v>
      </c>
      <c r="B181" s="146">
        <v>471200</v>
      </c>
      <c r="C181" s="145" t="s">
        <v>85</v>
      </c>
      <c r="D181" s="144"/>
      <c r="E181" s="143"/>
      <c r="H181" s="550"/>
      <c r="I181" s="550"/>
    </row>
    <row r="182" spans="1:9" ht="25.5">
      <c r="A182" s="147">
        <v>5313</v>
      </c>
      <c r="B182" s="146">
        <v>471900</v>
      </c>
      <c r="C182" s="145" t="s">
        <v>86</v>
      </c>
      <c r="D182" s="144"/>
      <c r="E182" s="143"/>
      <c r="H182" s="550"/>
      <c r="I182" s="550"/>
    </row>
    <row r="183" spans="1:9">
      <c r="A183" s="151">
        <v>5314</v>
      </c>
      <c r="B183" s="150">
        <v>472000</v>
      </c>
      <c r="C183" s="149" t="s">
        <v>725</v>
      </c>
      <c r="D183" s="148">
        <f>SUM(D184:D192)</f>
        <v>0</v>
      </c>
      <c r="E183" s="138"/>
      <c r="H183" s="549"/>
      <c r="I183" s="549"/>
    </row>
    <row r="184" spans="1:9">
      <c r="A184" s="147">
        <v>5315</v>
      </c>
      <c r="B184" s="146">
        <v>472100</v>
      </c>
      <c r="C184" s="145" t="s">
        <v>87</v>
      </c>
      <c r="D184" s="144"/>
      <c r="E184" s="143"/>
      <c r="H184" s="550"/>
      <c r="I184" s="550"/>
    </row>
    <row r="185" spans="1:9">
      <c r="A185" s="147">
        <v>5316</v>
      </c>
      <c r="B185" s="146">
        <v>472200</v>
      </c>
      <c r="C185" s="145" t="s">
        <v>726</v>
      </c>
      <c r="D185" s="144"/>
      <c r="E185" s="143"/>
      <c r="H185" s="550"/>
      <c r="I185" s="550"/>
    </row>
    <row r="186" spans="1:9">
      <c r="A186" s="147">
        <v>5317</v>
      </c>
      <c r="B186" s="146">
        <v>472300</v>
      </c>
      <c r="C186" s="145" t="s">
        <v>727</v>
      </c>
      <c r="D186" s="144"/>
      <c r="E186" s="143"/>
      <c r="H186" s="550"/>
      <c r="I186" s="550"/>
    </row>
    <row r="187" spans="1:9">
      <c r="A187" s="147">
        <v>5318</v>
      </c>
      <c r="B187" s="146">
        <v>472400</v>
      </c>
      <c r="C187" s="145" t="s">
        <v>728</v>
      </c>
      <c r="D187" s="144"/>
      <c r="E187" s="143"/>
      <c r="H187" s="550"/>
      <c r="I187" s="550"/>
    </row>
    <row r="188" spans="1:9">
      <c r="A188" s="147">
        <v>5319</v>
      </c>
      <c r="B188" s="146">
        <v>472500</v>
      </c>
      <c r="C188" s="145" t="s">
        <v>36</v>
      </c>
      <c r="D188" s="144"/>
      <c r="E188" s="143"/>
      <c r="H188" s="550"/>
      <c r="I188" s="550"/>
    </row>
    <row r="189" spans="1:9">
      <c r="A189" s="147">
        <v>5320</v>
      </c>
      <c r="B189" s="146">
        <v>472600</v>
      </c>
      <c r="C189" s="145" t="s">
        <v>37</v>
      </c>
      <c r="D189" s="144"/>
      <c r="E189" s="143"/>
      <c r="H189" s="550"/>
      <c r="I189" s="550"/>
    </row>
    <row r="190" spans="1:9">
      <c r="A190" s="147">
        <v>5321</v>
      </c>
      <c r="B190" s="146">
        <v>472700</v>
      </c>
      <c r="C190" s="145" t="s">
        <v>729</v>
      </c>
      <c r="D190" s="144"/>
      <c r="E190" s="143"/>
      <c r="H190" s="550"/>
      <c r="I190" s="550"/>
    </row>
    <row r="191" spans="1:9">
      <c r="A191" s="147">
        <v>5322</v>
      </c>
      <c r="B191" s="146">
        <v>472800</v>
      </c>
      <c r="C191" s="145" t="s">
        <v>730</v>
      </c>
      <c r="D191" s="144"/>
      <c r="E191" s="143"/>
      <c r="H191" s="550"/>
      <c r="I191" s="550"/>
    </row>
    <row r="192" spans="1:9">
      <c r="A192" s="147">
        <v>5323</v>
      </c>
      <c r="B192" s="146">
        <v>472900</v>
      </c>
      <c r="C192" s="145" t="s">
        <v>548</v>
      </c>
      <c r="D192" s="144"/>
      <c r="E192" s="143"/>
      <c r="H192" s="550"/>
      <c r="I192" s="550"/>
    </row>
    <row r="193" spans="1:9">
      <c r="A193" s="151">
        <v>5324</v>
      </c>
      <c r="B193" s="150">
        <v>480000</v>
      </c>
      <c r="C193" s="149" t="s">
        <v>731</v>
      </c>
      <c r="D193" s="148">
        <f>D194+D197+D201+D203+D206+D208</f>
        <v>0</v>
      </c>
      <c r="E193" s="138"/>
      <c r="H193" s="549"/>
      <c r="I193" s="549"/>
    </row>
    <row r="194" spans="1:9">
      <c r="A194" s="151">
        <v>5325</v>
      </c>
      <c r="B194" s="150">
        <v>481000</v>
      </c>
      <c r="C194" s="149" t="s">
        <v>732</v>
      </c>
      <c r="D194" s="148">
        <f>D195+D196</f>
        <v>0</v>
      </c>
      <c r="E194" s="138"/>
      <c r="H194" s="549"/>
      <c r="I194" s="549"/>
    </row>
    <row r="195" spans="1:9" ht="25.5">
      <c r="A195" s="147">
        <v>5326</v>
      </c>
      <c r="B195" s="146">
        <v>481100</v>
      </c>
      <c r="C195" s="145" t="s">
        <v>302</v>
      </c>
      <c r="D195" s="144"/>
      <c r="E195" s="143"/>
      <c r="H195" s="550"/>
      <c r="I195" s="550"/>
    </row>
    <row r="196" spans="1:9">
      <c r="A196" s="147">
        <v>5327</v>
      </c>
      <c r="B196" s="146">
        <v>481900</v>
      </c>
      <c r="C196" s="145" t="s">
        <v>303</v>
      </c>
      <c r="D196" s="144"/>
      <c r="E196" s="143"/>
      <c r="H196" s="550"/>
      <c r="I196" s="550"/>
    </row>
    <row r="197" spans="1:9" ht="25.5">
      <c r="A197" s="151">
        <v>5328</v>
      </c>
      <c r="B197" s="150">
        <v>482000</v>
      </c>
      <c r="C197" s="149" t="s">
        <v>2388</v>
      </c>
      <c r="D197" s="148">
        <f>SUM(D198:D200)</f>
        <v>0</v>
      </c>
      <c r="E197" s="138"/>
      <c r="H197" s="549"/>
      <c r="I197" s="549"/>
    </row>
    <row r="198" spans="1:9">
      <c r="A198" s="147">
        <v>5329</v>
      </c>
      <c r="B198" s="146">
        <v>482100</v>
      </c>
      <c r="C198" s="145" t="s">
        <v>149</v>
      </c>
      <c r="D198" s="144"/>
      <c r="E198" s="143"/>
      <c r="H198" s="550"/>
      <c r="I198" s="550"/>
    </row>
    <row r="199" spans="1:9">
      <c r="A199" s="147">
        <v>5330</v>
      </c>
      <c r="B199" s="146">
        <v>482200</v>
      </c>
      <c r="C199" s="145" t="s">
        <v>57</v>
      </c>
      <c r="D199" s="144"/>
      <c r="E199" s="143"/>
      <c r="H199" s="550"/>
      <c r="I199" s="550"/>
    </row>
    <row r="200" spans="1:9">
      <c r="A200" s="147">
        <v>5331</v>
      </c>
      <c r="B200" s="146">
        <v>482300</v>
      </c>
      <c r="C200" s="145" t="s">
        <v>1691</v>
      </c>
      <c r="D200" s="144"/>
      <c r="E200" s="143"/>
      <c r="H200" s="550"/>
      <c r="I200" s="550"/>
    </row>
    <row r="201" spans="1:9">
      <c r="A201" s="151">
        <v>5332</v>
      </c>
      <c r="B201" s="150">
        <v>483000</v>
      </c>
      <c r="C201" s="149" t="s">
        <v>734</v>
      </c>
      <c r="D201" s="148">
        <f>D202</f>
        <v>0</v>
      </c>
      <c r="E201" s="138"/>
      <c r="H201" s="549"/>
      <c r="I201" s="549"/>
    </row>
    <row r="202" spans="1:9">
      <c r="A202" s="147">
        <v>5333</v>
      </c>
      <c r="B202" s="146">
        <v>483100</v>
      </c>
      <c r="C202" s="145" t="s">
        <v>0</v>
      </c>
      <c r="D202" s="144"/>
      <c r="E202" s="143"/>
      <c r="H202" s="550"/>
      <c r="I202" s="550"/>
    </row>
    <row r="203" spans="1:9" ht="38.25">
      <c r="A203" s="151">
        <v>5334</v>
      </c>
      <c r="B203" s="150">
        <v>484000</v>
      </c>
      <c r="C203" s="149" t="s">
        <v>735</v>
      </c>
      <c r="D203" s="148">
        <f>D204+D205</f>
        <v>0</v>
      </c>
      <c r="E203" s="138"/>
      <c r="H203" s="549"/>
      <c r="I203" s="549"/>
    </row>
    <row r="204" spans="1:9">
      <c r="A204" s="147">
        <v>5335</v>
      </c>
      <c r="B204" s="146">
        <v>484100</v>
      </c>
      <c r="C204" s="145" t="s">
        <v>490</v>
      </c>
      <c r="D204" s="144"/>
      <c r="E204" s="143"/>
      <c r="H204" s="550"/>
      <c r="I204" s="550"/>
    </row>
    <row r="205" spans="1:9">
      <c r="A205" s="147">
        <v>5336</v>
      </c>
      <c r="B205" s="146">
        <v>484200</v>
      </c>
      <c r="C205" s="145" t="s">
        <v>383</v>
      </c>
      <c r="D205" s="144"/>
      <c r="E205" s="143"/>
      <c r="H205" s="550"/>
      <c r="I205" s="550"/>
    </row>
    <row r="206" spans="1:9" ht="25.5">
      <c r="A206" s="151">
        <v>5337</v>
      </c>
      <c r="B206" s="150">
        <v>485000</v>
      </c>
      <c r="C206" s="149" t="s">
        <v>736</v>
      </c>
      <c r="D206" s="148">
        <f>D207</f>
        <v>0</v>
      </c>
      <c r="E206" s="138"/>
      <c r="H206" s="549"/>
      <c r="I206" s="549"/>
    </row>
    <row r="207" spans="1:9">
      <c r="A207" s="147">
        <v>5338</v>
      </c>
      <c r="B207" s="146">
        <v>485100</v>
      </c>
      <c r="C207" s="145" t="s">
        <v>737</v>
      </c>
      <c r="D207" s="144"/>
      <c r="E207" s="143"/>
      <c r="H207" s="550"/>
      <c r="I207" s="550"/>
    </row>
    <row r="208" spans="1:9" ht="25.5">
      <c r="A208" s="151">
        <v>5339</v>
      </c>
      <c r="B208" s="150">
        <v>489000</v>
      </c>
      <c r="C208" s="149" t="s">
        <v>738</v>
      </c>
      <c r="D208" s="148">
        <f>D209</f>
        <v>0</v>
      </c>
      <c r="E208" s="138"/>
      <c r="H208" s="549"/>
      <c r="I208" s="549"/>
    </row>
    <row r="209" spans="1:9" ht="25.5">
      <c r="A209" s="147">
        <v>5340</v>
      </c>
      <c r="B209" s="146">
        <v>489100</v>
      </c>
      <c r="C209" s="145" t="s">
        <v>491</v>
      </c>
      <c r="D209" s="144"/>
      <c r="E209" s="143"/>
      <c r="H209" s="550"/>
      <c r="I209" s="550"/>
    </row>
    <row r="210" spans="1:9" ht="25.5">
      <c r="A210" s="151">
        <v>5341</v>
      </c>
      <c r="B210" s="150">
        <v>500000</v>
      </c>
      <c r="C210" s="149" t="s">
        <v>739</v>
      </c>
      <c r="D210" s="148">
        <f>D211+D233+D242+D245+D253</f>
        <v>0</v>
      </c>
      <c r="E210" s="138"/>
      <c r="H210" s="549"/>
      <c r="I210" s="549"/>
    </row>
    <row r="211" spans="1:9">
      <c r="A211" s="151">
        <v>5342</v>
      </c>
      <c r="B211" s="150">
        <v>510000</v>
      </c>
      <c r="C211" s="149" t="s">
        <v>740</v>
      </c>
      <c r="D211" s="148">
        <f>D212+D217+D227+D229+D231</f>
        <v>0</v>
      </c>
      <c r="E211" s="138"/>
      <c r="H211" s="549"/>
      <c r="I211" s="549"/>
    </row>
    <row r="212" spans="1:9">
      <c r="A212" s="151">
        <v>5343</v>
      </c>
      <c r="B212" s="150">
        <v>511000</v>
      </c>
      <c r="C212" s="149" t="s">
        <v>741</v>
      </c>
      <c r="D212" s="148">
        <f>SUM(D213:D216)</f>
        <v>0</v>
      </c>
      <c r="E212" s="138"/>
      <c r="H212" s="549"/>
      <c r="I212" s="549"/>
    </row>
    <row r="213" spans="1:9">
      <c r="A213" s="147">
        <v>5344</v>
      </c>
      <c r="B213" s="146">
        <v>511100</v>
      </c>
      <c r="C213" s="145" t="s">
        <v>480</v>
      </c>
      <c r="D213" s="144"/>
      <c r="E213" s="143"/>
      <c r="H213" s="550"/>
      <c r="I213" s="550"/>
    </row>
    <row r="214" spans="1:9">
      <c r="A214" s="147">
        <v>5345</v>
      </c>
      <c r="B214" s="146">
        <v>511200</v>
      </c>
      <c r="C214" s="145" t="s">
        <v>481</v>
      </c>
      <c r="D214" s="144"/>
      <c r="E214" s="143"/>
      <c r="H214" s="550"/>
      <c r="I214" s="550"/>
    </row>
    <row r="215" spans="1:9">
      <c r="A215" s="147">
        <v>5346</v>
      </c>
      <c r="B215" s="146">
        <v>511300</v>
      </c>
      <c r="C215" s="145" t="s">
        <v>482</v>
      </c>
      <c r="D215" s="144"/>
      <c r="E215" s="143"/>
      <c r="H215" s="550"/>
      <c r="I215" s="550"/>
    </row>
    <row r="216" spans="1:9">
      <c r="A216" s="147">
        <v>5347</v>
      </c>
      <c r="B216" s="146">
        <v>511400</v>
      </c>
      <c r="C216" s="145" t="s">
        <v>483</v>
      </c>
      <c r="D216" s="144"/>
      <c r="E216" s="143"/>
      <c r="H216" s="550"/>
      <c r="I216" s="550"/>
    </row>
    <row r="217" spans="1:9">
      <c r="A217" s="151">
        <v>5348</v>
      </c>
      <c r="B217" s="150">
        <v>512000</v>
      </c>
      <c r="C217" s="149" t="s">
        <v>742</v>
      </c>
      <c r="D217" s="148">
        <f>SUM(D218:D226)</f>
        <v>0</v>
      </c>
      <c r="E217" s="138"/>
      <c r="H217" s="549"/>
      <c r="I217" s="549"/>
    </row>
    <row r="218" spans="1:9">
      <c r="A218" s="147">
        <v>5349</v>
      </c>
      <c r="B218" s="146">
        <v>512100</v>
      </c>
      <c r="C218" s="145" t="s">
        <v>484</v>
      </c>
      <c r="D218" s="144"/>
      <c r="E218" s="143"/>
      <c r="H218" s="550"/>
      <c r="I218" s="550"/>
    </row>
    <row r="219" spans="1:9">
      <c r="A219" s="147">
        <v>5350</v>
      </c>
      <c r="B219" s="146">
        <v>512200</v>
      </c>
      <c r="C219" s="145" t="s">
        <v>146</v>
      </c>
      <c r="D219" s="144"/>
      <c r="E219" s="143"/>
      <c r="H219" s="550"/>
      <c r="I219" s="550"/>
    </row>
    <row r="220" spans="1:9">
      <c r="A220" s="147">
        <v>5351</v>
      </c>
      <c r="B220" s="146">
        <v>512300</v>
      </c>
      <c r="C220" s="145" t="s">
        <v>147</v>
      </c>
      <c r="D220" s="144"/>
      <c r="E220" s="143"/>
      <c r="H220" s="550"/>
      <c r="I220" s="550"/>
    </row>
    <row r="221" spans="1:9">
      <c r="A221" s="147">
        <v>5352</v>
      </c>
      <c r="B221" s="146">
        <v>512400</v>
      </c>
      <c r="C221" s="145" t="s">
        <v>285</v>
      </c>
      <c r="D221" s="144"/>
      <c r="E221" s="143"/>
      <c r="H221" s="550"/>
      <c r="I221" s="550"/>
    </row>
    <row r="222" spans="1:9">
      <c r="A222" s="147">
        <v>5353</v>
      </c>
      <c r="B222" s="146">
        <v>512500</v>
      </c>
      <c r="C222" s="145" t="s">
        <v>148</v>
      </c>
      <c r="D222" s="144"/>
      <c r="E222" s="143"/>
      <c r="H222" s="550"/>
      <c r="I222" s="550"/>
    </row>
    <row r="223" spans="1:9">
      <c r="A223" s="147">
        <v>5354</v>
      </c>
      <c r="B223" s="146">
        <v>512600</v>
      </c>
      <c r="C223" s="145" t="s">
        <v>631</v>
      </c>
      <c r="D223" s="144"/>
      <c r="E223" s="143"/>
      <c r="H223" s="550"/>
      <c r="I223" s="550"/>
    </row>
    <row r="224" spans="1:9">
      <c r="A224" s="147">
        <v>5355</v>
      </c>
      <c r="B224" s="146">
        <v>512700</v>
      </c>
      <c r="C224" s="145" t="s">
        <v>95</v>
      </c>
      <c r="D224" s="144"/>
      <c r="E224" s="143"/>
      <c r="H224" s="550"/>
      <c r="I224" s="550"/>
    </row>
    <row r="225" spans="1:9">
      <c r="A225" s="147">
        <v>5356</v>
      </c>
      <c r="B225" s="146">
        <v>512800</v>
      </c>
      <c r="C225" s="145" t="s">
        <v>96</v>
      </c>
      <c r="D225" s="144"/>
      <c r="E225" s="143"/>
      <c r="H225" s="550"/>
      <c r="I225" s="550"/>
    </row>
    <row r="226" spans="1:9">
      <c r="A226" s="147">
        <v>5357</v>
      </c>
      <c r="B226" s="146">
        <v>512900</v>
      </c>
      <c r="C226" s="145" t="s">
        <v>485</v>
      </c>
      <c r="D226" s="144"/>
      <c r="E226" s="143"/>
      <c r="H226" s="550"/>
      <c r="I226" s="550"/>
    </row>
    <row r="227" spans="1:9">
      <c r="A227" s="151">
        <v>5358</v>
      </c>
      <c r="B227" s="150">
        <v>513000</v>
      </c>
      <c r="C227" s="149" t="s">
        <v>743</v>
      </c>
      <c r="D227" s="148">
        <f>D228</f>
        <v>0</v>
      </c>
      <c r="E227" s="138"/>
      <c r="H227" s="549"/>
      <c r="I227" s="549"/>
    </row>
    <row r="228" spans="1:9">
      <c r="A228" s="147">
        <v>5359</v>
      </c>
      <c r="B228" s="146">
        <v>513100</v>
      </c>
      <c r="C228" s="145" t="s">
        <v>492</v>
      </c>
      <c r="D228" s="144"/>
      <c r="E228" s="143"/>
      <c r="H228" s="550"/>
      <c r="I228" s="550"/>
    </row>
    <row r="229" spans="1:9">
      <c r="A229" s="151">
        <v>5360</v>
      </c>
      <c r="B229" s="150">
        <v>514000</v>
      </c>
      <c r="C229" s="149" t="s">
        <v>744</v>
      </c>
      <c r="D229" s="148">
        <f>D230</f>
        <v>0</v>
      </c>
      <c r="E229" s="138"/>
      <c r="H229" s="549"/>
      <c r="I229" s="549"/>
    </row>
    <row r="230" spans="1:9">
      <c r="A230" s="147">
        <v>5361</v>
      </c>
      <c r="B230" s="146">
        <v>514100</v>
      </c>
      <c r="C230" s="145" t="s">
        <v>486</v>
      </c>
      <c r="D230" s="144"/>
      <c r="E230" s="143"/>
      <c r="H230" s="550"/>
      <c r="I230" s="550"/>
    </row>
    <row r="231" spans="1:9">
      <c r="A231" s="151">
        <v>5362</v>
      </c>
      <c r="B231" s="150">
        <v>515000</v>
      </c>
      <c r="C231" s="149" t="s">
        <v>745</v>
      </c>
      <c r="D231" s="148">
        <f>D232</f>
        <v>0</v>
      </c>
      <c r="E231" s="138"/>
      <c r="H231" s="549"/>
      <c r="I231" s="549"/>
    </row>
    <row r="232" spans="1:9">
      <c r="A232" s="147">
        <v>5363</v>
      </c>
      <c r="B232" s="146">
        <v>515100</v>
      </c>
      <c r="C232" s="145" t="s">
        <v>390</v>
      </c>
      <c r="D232" s="144"/>
      <c r="E232" s="143"/>
      <c r="H232" s="550"/>
      <c r="I232" s="550"/>
    </row>
    <row r="233" spans="1:9">
      <c r="A233" s="151">
        <v>5364</v>
      </c>
      <c r="B233" s="150">
        <v>520000</v>
      </c>
      <c r="C233" s="149" t="s">
        <v>746</v>
      </c>
      <c r="D233" s="148">
        <f>D234+D236+D240</f>
        <v>0</v>
      </c>
      <c r="E233" s="138"/>
      <c r="H233" s="549"/>
      <c r="I233" s="549"/>
    </row>
    <row r="234" spans="1:9">
      <c r="A234" s="151">
        <v>5365</v>
      </c>
      <c r="B234" s="150">
        <v>521000</v>
      </c>
      <c r="C234" s="149" t="s">
        <v>747</v>
      </c>
      <c r="D234" s="148">
        <f>D235</f>
        <v>0</v>
      </c>
      <c r="E234" s="138"/>
      <c r="H234" s="549"/>
      <c r="I234" s="549"/>
    </row>
    <row r="235" spans="1:9">
      <c r="A235" s="147">
        <v>5366</v>
      </c>
      <c r="B235" s="146">
        <v>521100</v>
      </c>
      <c r="C235" s="145" t="s">
        <v>273</v>
      </c>
      <c r="D235" s="144"/>
      <c r="E235" s="143"/>
      <c r="H235" s="550"/>
      <c r="I235" s="550"/>
    </row>
    <row r="236" spans="1:9">
      <c r="A236" s="151">
        <v>5367</v>
      </c>
      <c r="B236" s="150">
        <v>522000</v>
      </c>
      <c r="C236" s="149" t="s">
        <v>748</v>
      </c>
      <c r="D236" s="148">
        <f>SUM(D237:D239)</f>
        <v>0</v>
      </c>
      <c r="E236" s="138"/>
      <c r="H236" s="549"/>
      <c r="I236" s="549"/>
    </row>
    <row r="237" spans="1:9">
      <c r="A237" s="147">
        <v>5368</v>
      </c>
      <c r="B237" s="146">
        <v>522100</v>
      </c>
      <c r="C237" s="145" t="s">
        <v>454</v>
      </c>
      <c r="D237" s="144"/>
      <c r="E237" s="143"/>
      <c r="H237" s="550"/>
      <c r="I237" s="550"/>
    </row>
    <row r="238" spans="1:9">
      <c r="A238" s="147">
        <v>5369</v>
      </c>
      <c r="B238" s="146">
        <v>522200</v>
      </c>
      <c r="C238" s="145" t="s">
        <v>267</v>
      </c>
      <c r="D238" s="144"/>
      <c r="E238" s="143"/>
      <c r="H238" s="550"/>
      <c r="I238" s="550"/>
    </row>
    <row r="239" spans="1:9">
      <c r="A239" s="147">
        <v>5370</v>
      </c>
      <c r="B239" s="146">
        <v>522300</v>
      </c>
      <c r="C239" s="145" t="s">
        <v>268</v>
      </c>
      <c r="D239" s="144"/>
      <c r="E239" s="143"/>
      <c r="H239" s="550"/>
      <c r="I239" s="550"/>
    </row>
    <row r="240" spans="1:9">
      <c r="A240" s="151">
        <v>5371</v>
      </c>
      <c r="B240" s="150">
        <v>523000</v>
      </c>
      <c r="C240" s="149" t="s">
        <v>749</v>
      </c>
      <c r="D240" s="148">
        <f>D241</f>
        <v>0</v>
      </c>
      <c r="E240" s="138"/>
      <c r="H240" s="549"/>
      <c r="I240" s="549"/>
    </row>
    <row r="241" spans="1:9">
      <c r="A241" s="147">
        <v>5372</v>
      </c>
      <c r="B241" s="146">
        <v>523100</v>
      </c>
      <c r="C241" s="145" t="s">
        <v>269</v>
      </c>
      <c r="D241" s="144"/>
      <c r="E241" s="143"/>
      <c r="H241" s="550"/>
      <c r="I241" s="550"/>
    </row>
    <row r="242" spans="1:9">
      <c r="A242" s="151">
        <v>5373</v>
      </c>
      <c r="B242" s="150">
        <v>530000</v>
      </c>
      <c r="C242" s="149" t="s">
        <v>750</v>
      </c>
      <c r="D242" s="148">
        <f>D243</f>
        <v>0</v>
      </c>
      <c r="E242" s="138"/>
      <c r="H242" s="549"/>
      <c r="I242" s="549"/>
    </row>
    <row r="243" spans="1:9">
      <c r="A243" s="151">
        <v>5374</v>
      </c>
      <c r="B243" s="150">
        <v>531000</v>
      </c>
      <c r="C243" s="149" t="s">
        <v>751</v>
      </c>
      <c r="D243" s="148">
        <f>D244</f>
        <v>0</v>
      </c>
      <c r="E243" s="138"/>
      <c r="H243" s="549"/>
      <c r="I243" s="549"/>
    </row>
    <row r="244" spans="1:9">
      <c r="A244" s="147">
        <v>5375</v>
      </c>
      <c r="B244" s="146">
        <v>531100</v>
      </c>
      <c r="C244" s="145" t="s">
        <v>365</v>
      </c>
      <c r="D244" s="144"/>
      <c r="E244" s="143"/>
      <c r="H244" s="550"/>
      <c r="I244" s="550"/>
    </row>
    <row r="245" spans="1:9">
      <c r="A245" s="151">
        <v>5376</v>
      </c>
      <c r="B245" s="150">
        <v>540000</v>
      </c>
      <c r="C245" s="149" t="s">
        <v>752</v>
      </c>
      <c r="D245" s="148">
        <f>D246+D248+D250</f>
        <v>0</v>
      </c>
      <c r="E245" s="138"/>
      <c r="H245" s="549"/>
      <c r="I245" s="549"/>
    </row>
    <row r="246" spans="1:9">
      <c r="A246" s="151">
        <v>5377</v>
      </c>
      <c r="B246" s="150">
        <v>541000</v>
      </c>
      <c r="C246" s="149" t="s">
        <v>753</v>
      </c>
      <c r="D246" s="148">
        <f>D247</f>
        <v>0</v>
      </c>
      <c r="E246" s="138"/>
      <c r="H246" s="549"/>
      <c r="I246" s="549"/>
    </row>
    <row r="247" spans="1:9">
      <c r="A247" s="147">
        <v>5378</v>
      </c>
      <c r="B247" s="146">
        <v>541100</v>
      </c>
      <c r="C247" s="145" t="s">
        <v>307</v>
      </c>
      <c r="D247" s="144"/>
      <c r="E247" s="143"/>
      <c r="H247" s="550"/>
      <c r="I247" s="550"/>
    </row>
    <row r="248" spans="1:9">
      <c r="A248" s="151">
        <v>5379</v>
      </c>
      <c r="B248" s="150">
        <v>542000</v>
      </c>
      <c r="C248" s="149" t="s">
        <v>754</v>
      </c>
      <c r="D248" s="148">
        <f>D249</f>
        <v>0</v>
      </c>
      <c r="E248" s="138"/>
      <c r="H248" s="549"/>
      <c r="I248" s="549"/>
    </row>
    <row r="249" spans="1:9">
      <c r="A249" s="147">
        <v>5380</v>
      </c>
      <c r="B249" s="146">
        <v>542100</v>
      </c>
      <c r="C249" s="145" t="s">
        <v>270</v>
      </c>
      <c r="D249" s="144"/>
      <c r="E249" s="143"/>
      <c r="H249" s="550"/>
      <c r="I249" s="550"/>
    </row>
    <row r="250" spans="1:9">
      <c r="A250" s="151">
        <v>5381</v>
      </c>
      <c r="B250" s="150">
        <v>543000</v>
      </c>
      <c r="C250" s="149" t="s">
        <v>755</v>
      </c>
      <c r="D250" s="148">
        <f>D251+D252</f>
        <v>0</v>
      </c>
      <c r="E250" s="138"/>
      <c r="H250" s="549"/>
      <c r="I250" s="549"/>
    </row>
    <row r="251" spans="1:9">
      <c r="A251" s="147">
        <v>5382</v>
      </c>
      <c r="B251" s="146">
        <v>543100</v>
      </c>
      <c r="C251" s="145" t="s">
        <v>271</v>
      </c>
      <c r="D251" s="144"/>
      <c r="E251" s="143"/>
      <c r="H251" s="550"/>
      <c r="I251" s="550"/>
    </row>
    <row r="252" spans="1:9">
      <c r="A252" s="147">
        <v>5383</v>
      </c>
      <c r="B252" s="146">
        <v>543200</v>
      </c>
      <c r="C252" s="145" t="s">
        <v>272</v>
      </c>
      <c r="D252" s="144"/>
      <c r="E252" s="143"/>
      <c r="H252" s="550"/>
      <c r="I252" s="550"/>
    </row>
    <row r="253" spans="1:9" ht="38.25">
      <c r="A253" s="151">
        <v>5384</v>
      </c>
      <c r="B253" s="150">
        <v>550000</v>
      </c>
      <c r="C253" s="149" t="s">
        <v>756</v>
      </c>
      <c r="D253" s="148">
        <f>D254</f>
        <v>0</v>
      </c>
      <c r="E253" s="138"/>
      <c r="H253" s="549"/>
      <c r="I253" s="549"/>
    </row>
    <row r="254" spans="1:9" ht="38.25">
      <c r="A254" s="151">
        <v>5385</v>
      </c>
      <c r="B254" s="150">
        <v>551000</v>
      </c>
      <c r="C254" s="149" t="s">
        <v>757</v>
      </c>
      <c r="D254" s="148">
        <f>D255</f>
        <v>0</v>
      </c>
      <c r="E254" s="138"/>
      <c r="H254" s="549"/>
      <c r="I254" s="549"/>
    </row>
    <row r="255" spans="1:9" ht="25.5">
      <c r="A255" s="147">
        <v>5386</v>
      </c>
      <c r="B255" s="146">
        <v>551100</v>
      </c>
      <c r="C255" s="145" t="s">
        <v>533</v>
      </c>
      <c r="D255" s="144"/>
      <c r="E255" s="143"/>
      <c r="H255" s="550"/>
      <c r="I255" s="550"/>
    </row>
    <row r="256" spans="1:9" ht="25.5">
      <c r="A256" s="151">
        <v>5387</v>
      </c>
      <c r="B256" s="150">
        <v>600000</v>
      </c>
      <c r="C256" s="149" t="s">
        <v>758</v>
      </c>
      <c r="D256" s="148">
        <f>D257+D282</f>
        <v>0</v>
      </c>
      <c r="E256" s="138"/>
      <c r="H256" s="549"/>
      <c r="I256" s="549"/>
    </row>
    <row r="257" spans="1:9">
      <c r="A257" s="151">
        <v>5388</v>
      </c>
      <c r="B257" s="150">
        <v>610000</v>
      </c>
      <c r="C257" s="149" t="s">
        <v>759</v>
      </c>
      <c r="D257" s="148">
        <f>D258+D268+D276+D278+D280</f>
        <v>0</v>
      </c>
      <c r="E257" s="138"/>
      <c r="H257" s="549"/>
      <c r="I257" s="549"/>
    </row>
    <row r="258" spans="1:9">
      <c r="A258" s="151">
        <v>5389</v>
      </c>
      <c r="B258" s="150">
        <v>611000</v>
      </c>
      <c r="C258" s="149" t="s">
        <v>760</v>
      </c>
      <c r="D258" s="148">
        <f>SUM(D259:D267)</f>
        <v>0</v>
      </c>
      <c r="E258" s="138"/>
      <c r="H258" s="549"/>
      <c r="I258" s="549"/>
    </row>
    <row r="259" spans="1:9">
      <c r="A259" s="147">
        <v>5390</v>
      </c>
      <c r="B259" s="146">
        <v>611100</v>
      </c>
      <c r="C259" s="145" t="s">
        <v>283</v>
      </c>
      <c r="D259" s="144"/>
      <c r="E259" s="143"/>
      <c r="H259" s="550"/>
      <c r="I259" s="550"/>
    </row>
    <row r="260" spans="1:9">
      <c r="A260" s="147">
        <v>5391</v>
      </c>
      <c r="B260" s="146">
        <v>611200</v>
      </c>
      <c r="C260" s="145" t="s">
        <v>284</v>
      </c>
      <c r="D260" s="144"/>
      <c r="E260" s="143"/>
      <c r="H260" s="550"/>
      <c r="I260" s="550"/>
    </row>
    <row r="261" spans="1:9">
      <c r="A261" s="147">
        <v>5392</v>
      </c>
      <c r="B261" s="146">
        <v>611300</v>
      </c>
      <c r="C261" s="145" t="s">
        <v>414</v>
      </c>
      <c r="D261" s="144"/>
      <c r="E261" s="143"/>
      <c r="H261" s="550"/>
      <c r="I261" s="550"/>
    </row>
    <row r="262" spans="1:9">
      <c r="A262" s="147">
        <v>5393</v>
      </c>
      <c r="B262" s="146">
        <v>611400</v>
      </c>
      <c r="C262" s="145" t="s">
        <v>415</v>
      </c>
      <c r="D262" s="144"/>
      <c r="E262" s="143"/>
      <c r="H262" s="550"/>
      <c r="I262" s="550"/>
    </row>
    <row r="263" spans="1:9">
      <c r="A263" s="147">
        <v>5394</v>
      </c>
      <c r="B263" s="146">
        <v>611500</v>
      </c>
      <c r="C263" s="145" t="s">
        <v>416</v>
      </c>
      <c r="D263" s="144"/>
      <c r="E263" s="143"/>
      <c r="H263" s="550"/>
      <c r="I263" s="550"/>
    </row>
    <row r="264" spans="1:9">
      <c r="A264" s="147">
        <v>5395</v>
      </c>
      <c r="B264" s="146">
        <v>611600</v>
      </c>
      <c r="C264" s="145" t="s">
        <v>417</v>
      </c>
      <c r="D264" s="144"/>
      <c r="E264" s="143"/>
      <c r="H264" s="550"/>
      <c r="I264" s="550"/>
    </row>
    <row r="265" spans="1:9">
      <c r="A265" s="147">
        <v>5396</v>
      </c>
      <c r="B265" s="146">
        <v>611700</v>
      </c>
      <c r="C265" s="145" t="s">
        <v>761</v>
      </c>
      <c r="D265" s="144"/>
      <c r="E265" s="143"/>
      <c r="H265" s="550"/>
      <c r="I265" s="550"/>
    </row>
    <row r="266" spans="1:9">
      <c r="A266" s="147">
        <v>5397</v>
      </c>
      <c r="B266" s="146">
        <v>611800</v>
      </c>
      <c r="C266" s="145" t="s">
        <v>418</v>
      </c>
      <c r="D266" s="144"/>
      <c r="E266" s="143"/>
      <c r="H266" s="550"/>
      <c r="I266" s="550"/>
    </row>
    <row r="267" spans="1:9">
      <c r="A267" s="147">
        <v>5398</v>
      </c>
      <c r="B267" s="146">
        <v>611900</v>
      </c>
      <c r="C267" s="145" t="s">
        <v>156</v>
      </c>
      <c r="D267" s="144"/>
      <c r="E267" s="143"/>
      <c r="H267" s="550"/>
      <c r="I267" s="550"/>
    </row>
    <row r="268" spans="1:9">
      <c r="A268" s="151">
        <v>5399</v>
      </c>
      <c r="B268" s="150">
        <v>612000</v>
      </c>
      <c r="C268" s="149" t="s">
        <v>762</v>
      </c>
      <c r="D268" s="148">
        <f>SUM(D269:D275)</f>
        <v>0</v>
      </c>
      <c r="E268" s="138"/>
      <c r="H268" s="549"/>
      <c r="I268" s="549"/>
    </row>
    <row r="269" spans="1:9" ht="25.5">
      <c r="A269" s="147">
        <v>5400</v>
      </c>
      <c r="B269" s="146">
        <v>612100</v>
      </c>
      <c r="C269" s="145" t="s">
        <v>632</v>
      </c>
      <c r="D269" s="144"/>
      <c r="E269" s="143"/>
      <c r="H269" s="550"/>
      <c r="I269" s="550"/>
    </row>
    <row r="270" spans="1:9">
      <c r="A270" s="147">
        <v>5401</v>
      </c>
      <c r="B270" s="146">
        <v>612200</v>
      </c>
      <c r="C270" s="145" t="s">
        <v>419</v>
      </c>
      <c r="D270" s="144"/>
      <c r="E270" s="143"/>
      <c r="H270" s="550"/>
      <c r="I270" s="550"/>
    </row>
    <row r="271" spans="1:9">
      <c r="A271" s="147">
        <v>5402</v>
      </c>
      <c r="B271" s="146">
        <v>612300</v>
      </c>
      <c r="C271" s="145" t="s">
        <v>97</v>
      </c>
      <c r="D271" s="144"/>
      <c r="E271" s="143"/>
      <c r="H271" s="550"/>
      <c r="I271" s="550"/>
    </row>
    <row r="272" spans="1:9">
      <c r="A272" s="147">
        <v>5403</v>
      </c>
      <c r="B272" s="146">
        <v>612400</v>
      </c>
      <c r="C272" s="145" t="s">
        <v>763</v>
      </c>
      <c r="D272" s="144"/>
      <c r="E272" s="143"/>
      <c r="H272" s="550"/>
      <c r="I272" s="550"/>
    </row>
    <row r="273" spans="1:9">
      <c r="A273" s="147">
        <v>5404</v>
      </c>
      <c r="B273" s="146">
        <v>612500</v>
      </c>
      <c r="C273" s="145" t="s">
        <v>764</v>
      </c>
      <c r="D273" s="144"/>
      <c r="E273" s="143"/>
      <c r="H273" s="550"/>
      <c r="I273" s="550"/>
    </row>
    <row r="274" spans="1:9">
      <c r="A274" s="147">
        <v>5405</v>
      </c>
      <c r="B274" s="146">
        <v>612600</v>
      </c>
      <c r="C274" s="145" t="s">
        <v>98</v>
      </c>
      <c r="D274" s="144"/>
      <c r="E274" s="143"/>
      <c r="H274" s="550"/>
      <c r="I274" s="550"/>
    </row>
    <row r="275" spans="1:9">
      <c r="A275" s="147">
        <v>5406</v>
      </c>
      <c r="B275" s="146">
        <v>612900</v>
      </c>
      <c r="C275" s="145" t="s">
        <v>555</v>
      </c>
      <c r="D275" s="144"/>
      <c r="E275" s="143"/>
      <c r="H275" s="550"/>
      <c r="I275" s="550"/>
    </row>
    <row r="276" spans="1:9">
      <c r="A276" s="151">
        <v>5407</v>
      </c>
      <c r="B276" s="150">
        <v>613000</v>
      </c>
      <c r="C276" s="149" t="s">
        <v>765</v>
      </c>
      <c r="D276" s="148">
        <f>D277</f>
        <v>0</v>
      </c>
      <c r="E276" s="138"/>
      <c r="H276" s="549"/>
      <c r="I276" s="549"/>
    </row>
    <row r="277" spans="1:9">
      <c r="A277" s="147">
        <v>5408</v>
      </c>
      <c r="B277" s="146">
        <v>613100</v>
      </c>
      <c r="C277" s="145" t="s">
        <v>99</v>
      </c>
      <c r="D277" s="144"/>
      <c r="E277" s="143"/>
      <c r="H277" s="550"/>
      <c r="I277" s="550"/>
    </row>
    <row r="278" spans="1:9">
      <c r="A278" s="151">
        <v>5409</v>
      </c>
      <c r="B278" s="150">
        <v>614000</v>
      </c>
      <c r="C278" s="149" t="s">
        <v>766</v>
      </c>
      <c r="D278" s="148">
        <f>D279</f>
        <v>0</v>
      </c>
      <c r="E278" s="138"/>
      <c r="H278" s="549"/>
      <c r="I278" s="549"/>
    </row>
    <row r="279" spans="1:9">
      <c r="A279" s="147">
        <v>5410</v>
      </c>
      <c r="B279" s="146">
        <v>614100</v>
      </c>
      <c r="C279" s="145" t="s">
        <v>126</v>
      </c>
      <c r="D279" s="144"/>
      <c r="E279" s="143"/>
      <c r="H279" s="550"/>
      <c r="I279" s="550"/>
    </row>
    <row r="280" spans="1:9" ht="25.5">
      <c r="A280" s="151">
        <v>5411</v>
      </c>
      <c r="B280" s="150">
        <v>615000</v>
      </c>
      <c r="C280" s="149" t="s">
        <v>767</v>
      </c>
      <c r="D280" s="148">
        <f>D281</f>
        <v>0</v>
      </c>
      <c r="E280" s="138"/>
      <c r="H280" s="549"/>
      <c r="I280" s="549"/>
    </row>
    <row r="281" spans="1:9">
      <c r="A281" s="147">
        <v>5412</v>
      </c>
      <c r="B281" s="146">
        <v>615100</v>
      </c>
      <c r="C281" s="145" t="s">
        <v>633</v>
      </c>
      <c r="D281" s="144"/>
      <c r="E281" s="143"/>
      <c r="H281" s="550"/>
      <c r="I281" s="550"/>
    </row>
    <row r="282" spans="1:9">
      <c r="A282" s="151">
        <v>5413</v>
      </c>
      <c r="B282" s="150">
        <v>620000</v>
      </c>
      <c r="C282" s="149" t="s">
        <v>768</v>
      </c>
      <c r="D282" s="148">
        <f>D283+D293+D302</f>
        <v>0</v>
      </c>
      <c r="E282" s="138"/>
      <c r="H282" s="549"/>
      <c r="I282" s="549"/>
    </row>
    <row r="283" spans="1:9">
      <c r="A283" s="151">
        <v>5414</v>
      </c>
      <c r="B283" s="150">
        <v>621000</v>
      </c>
      <c r="C283" s="149" t="s">
        <v>769</v>
      </c>
      <c r="D283" s="148">
        <f>SUM(D284:D292)</f>
        <v>0</v>
      </c>
      <c r="E283" s="138"/>
      <c r="H283" s="549"/>
      <c r="I283" s="549"/>
    </row>
    <row r="284" spans="1:9">
      <c r="A284" s="147">
        <v>5415</v>
      </c>
      <c r="B284" s="146">
        <v>621100</v>
      </c>
      <c r="C284" s="145" t="s">
        <v>100</v>
      </c>
      <c r="D284" s="144"/>
      <c r="E284" s="143"/>
      <c r="H284" s="550"/>
      <c r="I284" s="550"/>
    </row>
    <row r="285" spans="1:9">
      <c r="A285" s="147">
        <v>5416</v>
      </c>
      <c r="B285" s="146">
        <v>621200</v>
      </c>
      <c r="C285" s="145" t="s">
        <v>274</v>
      </c>
      <c r="D285" s="144"/>
      <c r="E285" s="143"/>
      <c r="H285" s="550"/>
      <c r="I285" s="550"/>
    </row>
    <row r="286" spans="1:9">
      <c r="A286" s="147">
        <v>5417</v>
      </c>
      <c r="B286" s="146">
        <v>621300</v>
      </c>
      <c r="C286" s="145" t="s">
        <v>411</v>
      </c>
      <c r="D286" s="144"/>
      <c r="E286" s="143"/>
      <c r="H286" s="550"/>
      <c r="I286" s="550"/>
    </row>
    <row r="287" spans="1:9">
      <c r="A287" s="147">
        <v>5418</v>
      </c>
      <c r="B287" s="146">
        <v>621400</v>
      </c>
      <c r="C287" s="145" t="s">
        <v>127</v>
      </c>
      <c r="D287" s="144"/>
      <c r="E287" s="143"/>
      <c r="H287" s="550"/>
      <c r="I287" s="550"/>
    </row>
    <row r="288" spans="1:9">
      <c r="A288" s="147">
        <v>5419</v>
      </c>
      <c r="B288" s="146">
        <v>621500</v>
      </c>
      <c r="C288" s="145" t="s">
        <v>101</v>
      </c>
      <c r="D288" s="144"/>
      <c r="E288" s="143"/>
      <c r="H288" s="550"/>
      <c r="I288" s="550"/>
    </row>
    <row r="289" spans="1:9">
      <c r="A289" s="147">
        <v>5420</v>
      </c>
      <c r="B289" s="146">
        <v>621600</v>
      </c>
      <c r="C289" s="145" t="s">
        <v>412</v>
      </c>
      <c r="D289" s="144"/>
      <c r="E289" s="143"/>
      <c r="H289" s="550"/>
      <c r="I289" s="550"/>
    </row>
    <row r="290" spans="1:9">
      <c r="A290" s="147">
        <v>5421</v>
      </c>
      <c r="B290" s="146">
        <v>621700</v>
      </c>
      <c r="C290" s="145" t="s">
        <v>287</v>
      </c>
      <c r="D290" s="144"/>
      <c r="E290" s="143"/>
      <c r="H290" s="550"/>
      <c r="I290" s="550"/>
    </row>
    <row r="291" spans="1:9">
      <c r="A291" s="147">
        <v>5422</v>
      </c>
      <c r="B291" s="146">
        <v>621800</v>
      </c>
      <c r="C291" s="145" t="s">
        <v>413</v>
      </c>
      <c r="D291" s="144"/>
      <c r="E291" s="143"/>
      <c r="H291" s="550"/>
      <c r="I291" s="550"/>
    </row>
    <row r="292" spans="1:9">
      <c r="A292" s="147">
        <v>5423</v>
      </c>
      <c r="B292" s="146">
        <v>621900</v>
      </c>
      <c r="C292" s="145" t="s">
        <v>288</v>
      </c>
      <c r="D292" s="144"/>
      <c r="E292" s="143"/>
      <c r="H292" s="550"/>
      <c r="I292" s="550"/>
    </row>
    <row r="293" spans="1:9">
      <c r="A293" s="151">
        <v>5424</v>
      </c>
      <c r="B293" s="150">
        <v>622000</v>
      </c>
      <c r="C293" s="149" t="s">
        <v>770</v>
      </c>
      <c r="D293" s="148">
        <f>SUM(D294:D301)</f>
        <v>0</v>
      </c>
      <c r="E293" s="138"/>
      <c r="H293" s="549"/>
      <c r="I293" s="549"/>
    </row>
    <row r="294" spans="1:9">
      <c r="A294" s="147">
        <v>5425</v>
      </c>
      <c r="B294" s="146">
        <v>622100</v>
      </c>
      <c r="C294" s="145" t="s">
        <v>289</v>
      </c>
      <c r="D294" s="144"/>
      <c r="E294" s="143"/>
      <c r="H294" s="550"/>
      <c r="I294" s="550"/>
    </row>
    <row r="295" spans="1:9">
      <c r="A295" s="147">
        <v>5426</v>
      </c>
      <c r="B295" s="146">
        <v>622200</v>
      </c>
      <c r="C295" s="145" t="s">
        <v>534</v>
      </c>
      <c r="D295" s="144"/>
      <c r="E295" s="143"/>
      <c r="H295" s="550"/>
      <c r="I295" s="550"/>
    </row>
    <row r="296" spans="1:9">
      <c r="A296" s="147">
        <v>5427</v>
      </c>
      <c r="B296" s="146">
        <v>622300</v>
      </c>
      <c r="C296" s="145" t="s">
        <v>535</v>
      </c>
      <c r="D296" s="144"/>
      <c r="E296" s="143"/>
      <c r="H296" s="550"/>
      <c r="I296" s="550"/>
    </row>
    <row r="297" spans="1:9">
      <c r="A297" s="147">
        <v>5428</v>
      </c>
      <c r="B297" s="146">
        <v>622400</v>
      </c>
      <c r="C297" s="145" t="s">
        <v>536</v>
      </c>
      <c r="D297" s="144"/>
      <c r="E297" s="143"/>
      <c r="H297" s="550"/>
      <c r="I297" s="550"/>
    </row>
    <row r="298" spans="1:9">
      <c r="A298" s="147">
        <v>5429</v>
      </c>
      <c r="B298" s="146">
        <v>622500</v>
      </c>
      <c r="C298" s="145" t="s">
        <v>537</v>
      </c>
      <c r="D298" s="144"/>
      <c r="E298" s="143"/>
      <c r="H298" s="550"/>
      <c r="I298" s="550"/>
    </row>
    <row r="299" spans="1:9">
      <c r="A299" s="147">
        <v>5430</v>
      </c>
      <c r="B299" s="146">
        <v>622600</v>
      </c>
      <c r="C299" s="145" t="s">
        <v>291</v>
      </c>
      <c r="D299" s="144"/>
      <c r="E299" s="143"/>
      <c r="H299" s="550"/>
      <c r="I299" s="550"/>
    </row>
    <row r="300" spans="1:9">
      <c r="A300" s="147">
        <v>5431</v>
      </c>
      <c r="B300" s="146">
        <v>622700</v>
      </c>
      <c r="C300" s="145" t="s">
        <v>290</v>
      </c>
      <c r="D300" s="144"/>
      <c r="E300" s="143"/>
      <c r="H300" s="550"/>
      <c r="I300" s="550"/>
    </row>
    <row r="301" spans="1:9">
      <c r="A301" s="147">
        <v>5432</v>
      </c>
      <c r="B301" s="146">
        <v>622800</v>
      </c>
      <c r="C301" s="145" t="s">
        <v>128</v>
      </c>
      <c r="D301" s="144"/>
      <c r="E301" s="143"/>
      <c r="H301" s="550"/>
      <c r="I301" s="550"/>
    </row>
    <row r="302" spans="1:9" ht="38.25">
      <c r="A302" s="151">
        <v>5433</v>
      </c>
      <c r="B302" s="150">
        <v>623000</v>
      </c>
      <c r="C302" s="149" t="s">
        <v>771</v>
      </c>
      <c r="D302" s="148">
        <f>D303</f>
        <v>0</v>
      </c>
      <c r="E302" s="138"/>
      <c r="H302" s="549"/>
      <c r="I302" s="549"/>
    </row>
    <row r="303" spans="1:9" ht="25.5">
      <c r="A303" s="147">
        <v>5434</v>
      </c>
      <c r="B303" s="146">
        <v>623100</v>
      </c>
      <c r="C303" s="145" t="s">
        <v>772</v>
      </c>
      <c r="D303" s="144"/>
      <c r="E303" s="143"/>
      <c r="H303" s="550"/>
      <c r="I303" s="550"/>
    </row>
    <row r="304" spans="1:9" ht="13.5" thickBot="1">
      <c r="A304" s="142">
        <v>5435</v>
      </c>
      <c r="B304" s="141"/>
      <c r="C304" s="140" t="s">
        <v>773</v>
      </c>
      <c r="D304" s="139">
        <f>D41+D256</f>
        <v>54</v>
      </c>
      <c r="E304" s="138"/>
      <c r="H304" s="549"/>
      <c r="I304" s="549"/>
    </row>
    <row r="305" spans="1:9">
      <c r="A305" s="137"/>
      <c r="B305" s="136"/>
      <c r="C305" s="136"/>
      <c r="D305" s="136"/>
      <c r="E305" s="136"/>
      <c r="H305" s="136"/>
      <c r="I305" s="136"/>
    </row>
    <row r="307" spans="1:9">
      <c r="A307" s="134" t="s">
        <v>407</v>
      </c>
      <c r="D307" s="134" t="s">
        <v>408</v>
      </c>
    </row>
    <row r="308" spans="1:9" ht="21.75" customHeight="1">
      <c r="A308" s="134" t="s">
        <v>251</v>
      </c>
      <c r="D308" s="134" t="s">
        <v>409</v>
      </c>
    </row>
  </sheetData>
  <sheetProtection password="CCCC" sheet="1" objects="1" scenarios="1"/>
  <mergeCells count="17">
    <mergeCell ref="A18:A20"/>
    <mergeCell ref="C18:C20"/>
    <mergeCell ref="C37:C39"/>
    <mergeCell ref="B18:B20"/>
    <mergeCell ref="A37:A39"/>
    <mergeCell ref="J18:J20"/>
    <mergeCell ref="I18:I20"/>
    <mergeCell ref="I37:I39"/>
    <mergeCell ref="H18:H20"/>
    <mergeCell ref="H37:H39"/>
    <mergeCell ref="G18:G20"/>
    <mergeCell ref="D18:D20"/>
    <mergeCell ref="F18:F20"/>
    <mergeCell ref="E18:E20"/>
    <mergeCell ref="B37:B39"/>
    <mergeCell ref="E37:E39"/>
    <mergeCell ref="D37:D39"/>
  </mergeCells>
  <dataValidations count="1">
    <dataValidation type="whole" allowBlank="1" showErrorMessage="1" errorTitle="Upozorenje" error="Niste uneli korektnu vrednost!_x000a_Ponovite unos." sqref="D22:E32 D41:E304 H41:I304 G22:I32" xr:uid="{00000000-0002-0000-0A00-000000000000}">
      <formula1>0</formula1>
      <formula2>999999999</formula2>
    </dataValidation>
  </dataValidations>
  <pageMargins left="0.39370078740157483" right="0.27559055118110237" top="0.59055118110236227" bottom="0.35433070866141736" header="0.43307086614173229" footer="0.23622047244094491"/>
  <pageSetup paperSize="9" scale="75" orientation="landscape" horizontalDpi="200" verticalDpi="200" r:id="rId1"/>
  <headerFooter alignWithMargins="0">
    <oddHeader>&amp;RСтрана &amp;P</oddHeader>
  </headerFooter>
  <drawing r:id="rId2"/>
  <legacyDrawing r:id="rId3"/>
  <controls>
    <mc:AlternateContent xmlns:mc="http://schemas.openxmlformats.org/markup-compatibility/2006">
      <mc:Choice Requires="x14">
        <control shapeId="62465" r:id="rId4" name="CommandButton1">
          <controlPr defaultSize="0" print="0" autoLine="0" autoPict="0" r:id="rId5">
            <anchor moveWithCells="1">
              <from>
                <xdr:col>9</xdr:col>
                <xdr:colOff>257175</xdr:colOff>
                <xdr:row>1</xdr:row>
                <xdr:rowOff>95250</xdr:rowOff>
              </from>
              <to>
                <xdr:col>9</xdr:col>
                <xdr:colOff>1152525</xdr:colOff>
                <xdr:row>3</xdr:row>
                <xdr:rowOff>38100</xdr:rowOff>
              </to>
            </anchor>
          </controlPr>
        </control>
      </mc:Choice>
      <mc:Fallback>
        <control shapeId="62465" r:id="rId4" name="CommandButton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F26"/>
  <sheetViews>
    <sheetView showGridLines="0" showRowColHeaders="0" showZeros="0" showOutlineSymbols="0" workbookViewId="0"/>
  </sheetViews>
  <sheetFormatPr defaultRowHeight="12.75"/>
  <cols>
    <col min="1" max="1" width="5.28515625" style="87" customWidth="1"/>
    <col min="2" max="2" width="46.7109375" style="87" customWidth="1"/>
    <col min="3" max="3" width="29.7109375" style="87" customWidth="1"/>
    <col min="4" max="4" width="27" style="87" customWidth="1"/>
    <col min="5" max="5" width="25" style="87" bestFit="1" customWidth="1"/>
    <col min="6" max="6" width="24.5703125" style="87" customWidth="1"/>
    <col min="7" max="16384" width="9.140625" style="87"/>
  </cols>
  <sheetData>
    <row r="1" spans="1:6">
      <c r="A1" s="85" t="s">
        <v>67</v>
      </c>
      <c r="B1" s="86"/>
      <c r="F1" s="130" t="s">
        <v>836</v>
      </c>
    </row>
    <row r="2" spans="1:6">
      <c r="A2" s="85" t="s">
        <v>328</v>
      </c>
      <c r="B2" s="86"/>
      <c r="F2" s="130"/>
    </row>
    <row r="3" spans="1:6">
      <c r="A3" s="85" t="s">
        <v>399</v>
      </c>
      <c r="B3" s="86"/>
      <c r="D3" s="88"/>
    </row>
    <row r="4" spans="1:6" ht="6.75" customHeight="1">
      <c r="A4" s="85"/>
      <c r="B4" s="86"/>
    </row>
    <row r="5" spans="1:6" ht="6.75" customHeight="1">
      <c r="A5" s="698"/>
      <c r="B5" s="698"/>
      <c r="C5" s="698"/>
      <c r="D5" s="698"/>
      <c r="E5" s="698"/>
      <c r="F5" s="698"/>
    </row>
    <row r="6" spans="1:6" ht="6.75" customHeight="1">
      <c r="A6" s="85"/>
      <c r="B6" s="86"/>
      <c r="C6" s="90"/>
      <c r="E6" s="91"/>
      <c r="F6" s="91"/>
    </row>
    <row r="7" spans="1:6">
      <c r="A7" s="92" t="str">
        <f>"ФИЛИЈАЛА:   " &amp; Filijala</f>
        <v>ФИЛИЈАЛА:   30 БЕОГРАД</v>
      </c>
      <c r="B7" s="93"/>
    </row>
    <row r="8" spans="1:6">
      <c r="A8" s="92" t="str">
        <f>"ЗДРАВСТВЕНА УСТАНОВА:  " &amp; ZU</f>
        <v>ЗДРАВСТВЕНА УСТАНОВА:  00230019 ИНСТИТУТ ЗА НЕОНАТОЛОГИЈУ БГД</v>
      </c>
      <c r="B8" s="93"/>
    </row>
    <row r="9" spans="1:6" ht="39" customHeight="1">
      <c r="A9" s="698" t="s">
        <v>2594</v>
      </c>
      <c r="B9" s="698"/>
      <c r="C9" s="698"/>
      <c r="D9" s="698"/>
      <c r="E9" s="698"/>
      <c r="F9" s="698"/>
    </row>
    <row r="10" spans="1:6">
      <c r="F10" s="478" t="s">
        <v>810</v>
      </c>
    </row>
    <row r="11" spans="1:6" ht="59.25" customHeight="1">
      <c r="A11" s="107" t="s">
        <v>832</v>
      </c>
      <c r="B11" s="107" t="s">
        <v>837</v>
      </c>
      <c r="C11" s="107" t="s">
        <v>838</v>
      </c>
      <c r="D11" s="107" t="s">
        <v>839</v>
      </c>
      <c r="E11" s="107" t="s">
        <v>840</v>
      </c>
      <c r="F11" s="107" t="s">
        <v>841</v>
      </c>
    </row>
    <row r="12" spans="1:6" ht="12.75" customHeight="1">
      <c r="A12" s="131"/>
      <c r="B12" s="97">
        <v>0</v>
      </c>
      <c r="C12" s="97">
        <v>1</v>
      </c>
      <c r="D12" s="97">
        <v>2</v>
      </c>
      <c r="E12" s="97">
        <v>3</v>
      </c>
      <c r="F12" s="97" t="s">
        <v>842</v>
      </c>
    </row>
    <row r="13" spans="1:6" ht="29.25" customHeight="1">
      <c r="A13" s="132" t="s">
        <v>344</v>
      </c>
      <c r="B13" s="99" t="s">
        <v>859</v>
      </c>
      <c r="C13" s="101"/>
      <c r="D13" s="101"/>
      <c r="E13" s="101"/>
      <c r="F13" s="100">
        <f>C13+D13+E13</f>
        <v>0</v>
      </c>
    </row>
    <row r="14" spans="1:6" ht="14.25" customHeight="1">
      <c r="A14" s="104"/>
      <c r="C14" s="105"/>
      <c r="D14" s="105"/>
      <c r="E14" s="106"/>
      <c r="F14" s="105"/>
    </row>
    <row r="15" spans="1:6">
      <c r="A15" s="87" t="s">
        <v>843</v>
      </c>
    </row>
    <row r="16" spans="1:6" ht="27.75" customHeight="1">
      <c r="A16" s="699" t="s">
        <v>844</v>
      </c>
      <c r="B16" s="699"/>
      <c r="C16" s="699"/>
      <c r="D16" s="699"/>
      <c r="E16" s="699"/>
      <c r="F16" s="699"/>
    </row>
    <row r="17" spans="1:6" ht="15.75" customHeight="1"/>
    <row r="18" spans="1:6" ht="33.75" customHeight="1">
      <c r="A18" s="698" t="s">
        <v>2595</v>
      </c>
      <c r="B18" s="698"/>
      <c r="C18" s="698"/>
      <c r="D18" s="133"/>
      <c r="E18" s="133"/>
      <c r="F18" s="133"/>
    </row>
    <row r="20" spans="1:6">
      <c r="C20" s="478" t="s">
        <v>810</v>
      </c>
    </row>
    <row r="21" spans="1:6" ht="25.5">
      <c r="A21" s="107" t="s">
        <v>832</v>
      </c>
      <c r="B21" s="107" t="s">
        <v>837</v>
      </c>
      <c r="C21" s="107" t="s">
        <v>845</v>
      </c>
    </row>
    <row r="22" spans="1:6">
      <c r="A22" s="131"/>
      <c r="B22" s="97">
        <v>0</v>
      </c>
      <c r="C22" s="97">
        <v>1</v>
      </c>
    </row>
    <row r="23" spans="1:6" ht="31.5" customHeight="1">
      <c r="A23" s="132" t="s">
        <v>344</v>
      </c>
      <c r="B23" s="99" t="s">
        <v>846</v>
      </c>
      <c r="C23" s="101"/>
    </row>
    <row r="26" spans="1:6">
      <c r="A26" s="87" t="s">
        <v>847</v>
      </c>
    </row>
  </sheetData>
  <sheetProtection password="CCCC" sheet="1" objects="1" scenarios="1"/>
  <mergeCells count="4">
    <mergeCell ref="A5:F5"/>
    <mergeCell ref="A9:F9"/>
    <mergeCell ref="A16:F16"/>
    <mergeCell ref="A18:C18"/>
  </mergeCells>
  <dataValidations count="1">
    <dataValidation type="whole" operator="greaterThanOrEqual" allowBlank="1" showInputMessage="1" showErrorMessage="1" errorTitle="Upozorenje!" error="Uneli ste nekorektnu vrednost.Ponovite unos." sqref="C13:F13 E14 C23" xr:uid="{00000000-0002-0000-0B00-000000000000}">
      <formula1>0</formula1>
    </dataValidation>
  </dataValidations>
  <pageMargins left="0.74803149606299213" right="0.74803149606299213" top="0.98425196850393704" bottom="1.39" header="0.51181102362204722" footer="0.74"/>
  <pageSetup paperSize="9" scale="80" orientation="landscape" verticalDpi="4294967295" r:id="rId1"/>
  <headerFooter alignWithMargins="0">
    <oddFooter xml:space="preserve">&amp;LСаставио:
__________________________
&amp;RДиректор здравствене установе:
__________________________
</oddFooter>
  </headerFooter>
  <drawing r:id="rId2"/>
  <legacyDrawing r:id="rId3"/>
  <controls>
    <mc:AlternateContent xmlns:mc="http://schemas.openxmlformats.org/markup-compatibility/2006">
      <mc:Choice Requires="x14">
        <control shapeId="61441" r:id="rId4" name="CommandButton1">
          <controlPr defaultSize="0" autoLine="0" r:id="rId5">
            <anchor moveWithCells="1">
              <from>
                <xdr:col>5</xdr:col>
                <xdr:colOff>590550</xdr:colOff>
                <xdr:row>4</xdr:row>
                <xdr:rowOff>0</xdr:rowOff>
              </from>
              <to>
                <xdr:col>5</xdr:col>
                <xdr:colOff>1485900</xdr:colOff>
                <xdr:row>6</xdr:row>
                <xdr:rowOff>95250</xdr:rowOff>
              </to>
            </anchor>
          </controlPr>
        </control>
      </mc:Choice>
      <mc:Fallback>
        <control shapeId="61441" r:id="rId4" name="CommandButton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H24"/>
  <sheetViews>
    <sheetView showGridLines="0" showRowColHeaders="0" showZeros="0" showOutlineSymbols="0" workbookViewId="0">
      <selection activeCell="G15" sqref="G15"/>
    </sheetView>
  </sheetViews>
  <sheetFormatPr defaultRowHeight="12.75"/>
  <cols>
    <col min="1" max="1" width="4.5703125" style="87" customWidth="1"/>
    <col min="2" max="2" width="27.28515625" style="87" customWidth="1"/>
    <col min="3" max="3" width="26.5703125" style="87" customWidth="1"/>
    <col min="4" max="4" width="25.7109375" style="87" customWidth="1"/>
    <col min="5" max="5" width="25" style="87" bestFit="1" customWidth="1"/>
    <col min="6" max="6" width="24.5703125" style="87" customWidth="1"/>
    <col min="7" max="8" width="21.5703125" style="87" customWidth="1"/>
    <col min="9" max="16384" width="9.140625" style="87"/>
  </cols>
  <sheetData>
    <row r="1" spans="1:8">
      <c r="A1" s="85" t="s">
        <v>67</v>
      </c>
      <c r="B1" s="86"/>
      <c r="H1" s="52" t="s">
        <v>613</v>
      </c>
    </row>
    <row r="2" spans="1:8">
      <c r="A2" s="85" t="s">
        <v>328</v>
      </c>
      <c r="B2" s="86"/>
    </row>
    <row r="3" spans="1:8">
      <c r="A3" s="85" t="s">
        <v>399</v>
      </c>
      <c r="B3" s="86"/>
      <c r="D3" s="88"/>
    </row>
    <row r="4" spans="1:8">
      <c r="A4" s="85"/>
      <c r="B4" s="86"/>
    </row>
    <row r="5" spans="1:8" ht="38.25" customHeight="1">
      <c r="A5" s="700" t="s">
        <v>809</v>
      </c>
      <c r="B5" s="700"/>
      <c r="C5" s="700"/>
      <c r="D5" s="700"/>
      <c r="E5" s="700"/>
      <c r="F5" s="700"/>
      <c r="G5" s="700"/>
      <c r="H5" s="700"/>
    </row>
    <row r="6" spans="1:8" ht="15">
      <c r="A6" s="85"/>
      <c r="B6" s="86"/>
      <c r="C6" s="89"/>
      <c r="D6" s="701" t="s">
        <v>2581</v>
      </c>
      <c r="E6" s="701"/>
      <c r="F6" s="91"/>
    </row>
    <row r="7" spans="1:8">
      <c r="A7" s="92" t="str">
        <f>"ФИЛИЈАЛА:   " &amp; Filijala</f>
        <v>ФИЛИЈАЛА:   30 БЕОГРАД</v>
      </c>
      <c r="B7" s="93"/>
    </row>
    <row r="8" spans="1:8">
      <c r="A8" s="92" t="str">
        <f>"ЗДРАВСТВЕНА УСТАНОВА:  " &amp; ZU</f>
        <v>ЗДРАВСТВЕНА УСТАНОВА:  00230019 ИНСТИТУТ ЗА НЕОНАТОЛОГИЈУ БГД</v>
      </c>
      <c r="B8" s="93"/>
    </row>
    <row r="9" spans="1:8">
      <c r="A9" s="85"/>
      <c r="B9" s="93"/>
    </row>
    <row r="10" spans="1:8">
      <c r="H10" s="94" t="s">
        <v>810</v>
      </c>
    </row>
    <row r="11" spans="1:8" ht="77.25" customHeight="1">
      <c r="A11" s="95" t="s">
        <v>832</v>
      </c>
      <c r="B11" s="107" t="s">
        <v>811</v>
      </c>
      <c r="C11" s="107" t="s">
        <v>614</v>
      </c>
      <c r="D11" s="107" t="s">
        <v>835</v>
      </c>
      <c r="E11" s="107" t="s">
        <v>812</v>
      </c>
      <c r="F11" s="107" t="s">
        <v>813</v>
      </c>
      <c r="G11" s="107" t="s">
        <v>814</v>
      </c>
      <c r="H11" s="107" t="s">
        <v>815</v>
      </c>
    </row>
    <row r="12" spans="1:8" ht="12.75" customHeight="1">
      <c r="A12" s="96"/>
      <c r="B12" s="97">
        <v>0</v>
      </c>
      <c r="C12" s="97">
        <v>1</v>
      </c>
      <c r="D12" s="97">
        <v>2</v>
      </c>
      <c r="E12" s="97" t="s">
        <v>615</v>
      </c>
      <c r="F12" s="97">
        <v>4</v>
      </c>
      <c r="G12" s="97">
        <v>5</v>
      </c>
      <c r="H12" s="97" t="s">
        <v>616</v>
      </c>
    </row>
    <row r="13" spans="1:8" ht="26.25" customHeight="1">
      <c r="A13" s="98" t="s">
        <v>344</v>
      </c>
      <c r="B13" s="99" t="s">
        <v>816</v>
      </c>
      <c r="C13" s="100">
        <f t="shared" ref="C13:H13" si="0">C14+C15+C16+C17+C18</f>
        <v>0</v>
      </c>
      <c r="D13" s="100">
        <f t="shared" si="0"/>
        <v>8276</v>
      </c>
      <c r="E13" s="100">
        <f t="shared" si="0"/>
        <v>8276</v>
      </c>
      <c r="F13" s="100">
        <f t="shared" si="0"/>
        <v>54</v>
      </c>
      <c r="G13" s="100">
        <f t="shared" si="0"/>
        <v>8243</v>
      </c>
      <c r="H13" s="100">
        <f t="shared" si="0"/>
        <v>8297</v>
      </c>
    </row>
    <row r="14" spans="1:8" ht="19.5" customHeight="1">
      <c r="A14" s="98" t="s">
        <v>817</v>
      </c>
      <c r="B14" s="99" t="s">
        <v>818</v>
      </c>
      <c r="C14" s="101"/>
      <c r="D14" s="101">
        <v>8162</v>
      </c>
      <c r="E14" s="100">
        <f>C14+D14</f>
        <v>8162</v>
      </c>
      <c r="F14" s="101"/>
      <c r="G14" s="101">
        <v>8129</v>
      </c>
      <c r="H14" s="100">
        <f>F14+G14</f>
        <v>8129</v>
      </c>
    </row>
    <row r="15" spans="1:8" ht="19.5" customHeight="1">
      <c r="A15" s="98" t="s">
        <v>819</v>
      </c>
      <c r="B15" s="99" t="s">
        <v>820</v>
      </c>
      <c r="C15" s="101"/>
      <c r="D15" s="101">
        <v>114</v>
      </c>
      <c r="E15" s="100">
        <f>C15+D15</f>
        <v>114</v>
      </c>
      <c r="F15" s="101">
        <v>54</v>
      </c>
      <c r="G15" s="101">
        <v>114</v>
      </c>
      <c r="H15" s="100">
        <f>F15+G15</f>
        <v>168</v>
      </c>
    </row>
    <row r="16" spans="1:8" s="85" customFormat="1" ht="38.25" customHeight="1">
      <c r="A16" s="98" t="s">
        <v>821</v>
      </c>
      <c r="B16" s="99" t="s">
        <v>822</v>
      </c>
      <c r="C16" s="102"/>
      <c r="D16" s="102"/>
      <c r="E16" s="100">
        <f>C16+D16</f>
        <v>0</v>
      </c>
      <c r="F16" s="102"/>
      <c r="G16" s="102"/>
      <c r="H16" s="100">
        <f>F16+G16</f>
        <v>0</v>
      </c>
    </row>
    <row r="17" spans="1:8" ht="18.75" customHeight="1">
      <c r="A17" s="98" t="s">
        <v>823</v>
      </c>
      <c r="B17" s="103" t="s">
        <v>824</v>
      </c>
      <c r="C17" s="102"/>
      <c r="D17" s="102"/>
      <c r="E17" s="100">
        <f>C17+D17</f>
        <v>0</v>
      </c>
      <c r="F17" s="102"/>
      <c r="G17" s="102"/>
      <c r="H17" s="100">
        <f>F17+G17</f>
        <v>0</v>
      </c>
    </row>
    <row r="18" spans="1:8" ht="14.25" customHeight="1">
      <c r="A18" s="98" t="s">
        <v>825</v>
      </c>
      <c r="B18" s="103" t="s">
        <v>826</v>
      </c>
      <c r="C18" s="102"/>
      <c r="D18" s="102"/>
      <c r="E18" s="100">
        <f>C18+D18</f>
        <v>0</v>
      </c>
      <c r="F18" s="102"/>
      <c r="G18" s="102"/>
      <c r="H18" s="100">
        <f>F18+G18</f>
        <v>0</v>
      </c>
    </row>
    <row r="19" spans="1:8" ht="14.25" customHeight="1">
      <c r="A19" s="104"/>
      <c r="C19" s="105"/>
      <c r="D19" s="105"/>
      <c r="E19" s="106"/>
      <c r="F19" s="105"/>
      <c r="G19" s="105"/>
      <c r="H19" s="106"/>
    </row>
    <row r="20" spans="1:8">
      <c r="A20" s="87" t="s">
        <v>827</v>
      </c>
    </row>
    <row r="21" spans="1:8">
      <c r="A21" s="87" t="s">
        <v>828</v>
      </c>
    </row>
    <row r="22" spans="1:8">
      <c r="A22" s="87" t="s">
        <v>829</v>
      </c>
    </row>
    <row r="23" spans="1:8">
      <c r="A23" s="87" t="s">
        <v>830</v>
      </c>
    </row>
    <row r="24" spans="1:8">
      <c r="A24" s="87" t="s">
        <v>831</v>
      </c>
    </row>
  </sheetData>
  <sheetProtection password="CCCC" sheet="1" objects="1" scenarios="1"/>
  <mergeCells count="2">
    <mergeCell ref="A5:H5"/>
    <mergeCell ref="D6:E6"/>
  </mergeCells>
  <dataValidations count="1">
    <dataValidation type="whole" operator="greaterThanOrEqual" allowBlank="1" showInputMessage="1" showErrorMessage="1" errorTitle="Upozorenje!" error="Uneli ste nekorektnu vrednost.Ponovite unos." sqref="H17:H19 E17:E19 C13:H16" xr:uid="{00000000-0002-0000-0C00-000000000000}">
      <formula1>0</formula1>
    </dataValidation>
  </dataValidations>
  <pageMargins left="0.74803149606299213" right="0.74803149606299213" top="0.98425196850393704" bottom="0.98425196850393704" header="0.51181102362204722" footer="0.51181102362204722"/>
  <pageSetup paperSize="9" scale="75" orientation="landscape" verticalDpi="4294967295" r:id="rId1"/>
  <headerFooter alignWithMargins="0">
    <oddFooter xml:space="preserve">&amp;LСаставио:
__________________________
&amp;RДиректор здравствене установе:
__________________________
</oddFooter>
  </headerFooter>
  <drawing r:id="rId2"/>
  <legacyDrawing r:id="rId3"/>
  <controls>
    <mc:AlternateContent xmlns:mc="http://schemas.openxmlformats.org/markup-compatibility/2006">
      <mc:Choice Requires="x14">
        <control shapeId="59393" r:id="rId4" name="CommandButton1">
          <controlPr defaultSize="0" print="0" autoLine="0" r:id="rId5">
            <anchor moveWithCells="1">
              <from>
                <xdr:col>7</xdr:col>
                <xdr:colOff>457200</xdr:colOff>
                <xdr:row>2</xdr:row>
                <xdr:rowOff>104775</xdr:rowOff>
              </from>
              <to>
                <xdr:col>7</xdr:col>
                <xdr:colOff>1352550</xdr:colOff>
                <xdr:row>4</xdr:row>
                <xdr:rowOff>47625</xdr:rowOff>
              </to>
            </anchor>
          </controlPr>
        </control>
      </mc:Choice>
      <mc:Fallback>
        <control shapeId="59393" r:id="rId4" name="CommandButton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I27"/>
  <sheetViews>
    <sheetView showGridLines="0" showRowColHeaders="0" showZeros="0" showOutlineSymbols="0" zoomScaleNormal="100" workbookViewId="0">
      <selection activeCell="C24" sqref="C24"/>
    </sheetView>
  </sheetViews>
  <sheetFormatPr defaultRowHeight="12.75"/>
  <cols>
    <col min="1" max="1" width="5.28515625" style="87" customWidth="1"/>
    <col min="2" max="2" width="31.28515625" style="87" customWidth="1"/>
    <col min="3" max="3" width="20.5703125" style="87" customWidth="1"/>
    <col min="4" max="4" width="21.28515625" style="87" customWidth="1"/>
    <col min="5" max="5" width="18.5703125" style="87" customWidth="1"/>
    <col min="6" max="6" width="18.85546875" style="87" customWidth="1"/>
    <col min="7" max="7" width="19.140625" style="87" customWidth="1"/>
    <col min="8" max="8" width="17.85546875" style="87" customWidth="1"/>
    <col min="9" max="9" width="18" style="87" customWidth="1"/>
    <col min="10" max="10" width="9.140625" style="87" customWidth="1"/>
    <col min="11" max="16384" width="9.140625" style="87"/>
  </cols>
  <sheetData>
    <row r="1" spans="1:9">
      <c r="A1" s="85" t="s">
        <v>67</v>
      </c>
      <c r="B1" s="86"/>
      <c r="I1" s="130" t="s">
        <v>1694</v>
      </c>
    </row>
    <row r="2" spans="1:9">
      <c r="A2" s="85" t="s">
        <v>328</v>
      </c>
      <c r="B2" s="86"/>
      <c r="I2" s="130"/>
    </row>
    <row r="3" spans="1:9">
      <c r="A3" s="85" t="s">
        <v>399</v>
      </c>
      <c r="B3" s="86"/>
      <c r="E3" s="88"/>
      <c r="F3" s="88"/>
      <c r="G3" s="88"/>
    </row>
    <row r="4" spans="1:9" ht="6.75" customHeight="1">
      <c r="A4" s="85"/>
      <c r="B4" s="86"/>
    </row>
    <row r="5" spans="1:9" ht="6.75" customHeight="1">
      <c r="A5" s="698"/>
      <c r="B5" s="698"/>
      <c r="C5" s="698"/>
      <c r="D5" s="698"/>
      <c r="E5" s="698"/>
      <c r="F5" s="698"/>
      <c r="G5" s="698"/>
      <c r="H5" s="698"/>
      <c r="I5" s="698"/>
    </row>
    <row r="6" spans="1:9" ht="6.75" customHeight="1">
      <c r="A6" s="85"/>
      <c r="B6" s="86"/>
      <c r="C6" s="90"/>
      <c r="D6" s="90"/>
      <c r="H6" s="91"/>
      <c r="I6" s="91"/>
    </row>
    <row r="7" spans="1:9">
      <c r="A7" s="92" t="str">
        <f>"ФИЛИЈАЛА:   " &amp; Filijala</f>
        <v>ФИЛИЈАЛА:   30 БЕОГРАД</v>
      </c>
      <c r="B7" s="93"/>
    </row>
    <row r="8" spans="1:9">
      <c r="A8" s="92" t="str">
        <f>"ЗДРАВСТВЕНА УСТАНОВА:  " &amp; ZU</f>
        <v>ЗДРАВСТВЕНА УСТАНОВА:  00230019 ИНСТИТУТ ЗА НЕОНАТОЛОГИЈУ БГД</v>
      </c>
      <c r="B8" s="93"/>
    </row>
    <row r="9" spans="1:9" ht="71.25" customHeight="1">
      <c r="A9" s="702" t="s">
        <v>2596</v>
      </c>
      <c r="B9" s="702"/>
      <c r="C9" s="702"/>
      <c r="D9" s="702"/>
      <c r="E9" s="702"/>
      <c r="F9" s="702"/>
      <c r="G9" s="702"/>
      <c r="H9" s="702"/>
      <c r="I9" s="702"/>
    </row>
    <row r="10" spans="1:9">
      <c r="C10" s="478" t="s">
        <v>810</v>
      </c>
      <c r="D10" s="478"/>
    </row>
    <row r="11" spans="1:9" ht="59.25" customHeight="1">
      <c r="A11" s="107" t="s">
        <v>832</v>
      </c>
      <c r="B11" s="107" t="s">
        <v>837</v>
      </c>
      <c r="C11" s="107" t="s">
        <v>1695</v>
      </c>
      <c r="D11" s="481"/>
      <c r="E11" s="482"/>
      <c r="F11" s="482"/>
      <c r="G11" s="482"/>
      <c r="H11" s="482"/>
      <c r="I11" s="482"/>
    </row>
    <row r="12" spans="1:9" ht="12.75" customHeight="1">
      <c r="A12" s="131"/>
      <c r="B12" s="97">
        <v>0</v>
      </c>
      <c r="C12" s="97">
        <v>1</v>
      </c>
      <c r="D12" s="483"/>
      <c r="E12" s="484"/>
      <c r="F12" s="484"/>
      <c r="G12" s="484"/>
      <c r="H12" s="484"/>
      <c r="I12" s="484"/>
    </row>
    <row r="13" spans="1:9" ht="53.25" customHeight="1">
      <c r="A13" s="132" t="s">
        <v>344</v>
      </c>
      <c r="B13" s="99" t="s">
        <v>1696</v>
      </c>
      <c r="C13" s="101">
        <v>4399</v>
      </c>
      <c r="D13" s="485"/>
      <c r="E13" s="106"/>
      <c r="F13" s="106"/>
      <c r="G13" s="106"/>
      <c r="H13" s="106"/>
      <c r="I13" s="106"/>
    </row>
    <row r="14" spans="1:9" ht="8.25" customHeight="1">
      <c r="A14" s="104"/>
      <c r="C14" s="105"/>
      <c r="D14" s="105"/>
      <c r="E14" s="105"/>
      <c r="F14" s="105"/>
      <c r="G14" s="105"/>
      <c r="H14" s="106"/>
      <c r="I14" s="105"/>
    </row>
    <row r="15" spans="1:9" ht="8.25" customHeight="1"/>
    <row r="16" spans="1:9" ht="8.25" customHeight="1">
      <c r="A16" s="699"/>
      <c r="B16" s="699"/>
      <c r="C16" s="699"/>
      <c r="D16" s="699"/>
      <c r="E16" s="699"/>
      <c r="F16" s="699"/>
      <c r="G16" s="699"/>
      <c r="H16" s="699"/>
      <c r="I16" s="699"/>
    </row>
    <row r="17" spans="1:9" ht="8.25" customHeight="1"/>
    <row r="18" spans="1:9" ht="31.5" customHeight="1">
      <c r="A18" s="703" t="s">
        <v>2597</v>
      </c>
      <c r="B18" s="703"/>
      <c r="C18" s="703"/>
      <c r="D18" s="703"/>
      <c r="E18" s="703"/>
      <c r="F18" s="703"/>
      <c r="G18" s="703"/>
      <c r="H18" s="703"/>
      <c r="I18" s="703"/>
    </row>
    <row r="19" spans="1:9" ht="14.25" customHeight="1">
      <c r="I19" s="478" t="s">
        <v>810</v>
      </c>
    </row>
    <row r="20" spans="1:9" ht="16.5" customHeight="1">
      <c r="A20" s="704" t="s">
        <v>832</v>
      </c>
      <c r="B20" s="704" t="s">
        <v>837</v>
      </c>
      <c r="C20" s="704" t="s">
        <v>1697</v>
      </c>
      <c r="D20" s="704" t="s">
        <v>1698</v>
      </c>
      <c r="E20" s="704" t="s">
        <v>1699</v>
      </c>
      <c r="F20" s="705" t="s">
        <v>1700</v>
      </c>
      <c r="G20" s="705"/>
      <c r="H20" s="705"/>
      <c r="I20" s="704" t="s">
        <v>1612</v>
      </c>
    </row>
    <row r="21" spans="1:9" ht="35.25" customHeight="1">
      <c r="A21" s="704"/>
      <c r="B21" s="704"/>
      <c r="C21" s="704"/>
      <c r="D21" s="704"/>
      <c r="E21" s="704"/>
      <c r="F21" s="107" t="s">
        <v>1701</v>
      </c>
      <c r="G21" s="107" t="s">
        <v>1702</v>
      </c>
      <c r="H21" s="107" t="s">
        <v>1703</v>
      </c>
      <c r="I21" s="704"/>
    </row>
    <row r="22" spans="1:9">
      <c r="A22" s="131"/>
      <c r="B22" s="97">
        <v>0</v>
      </c>
      <c r="C22" s="97">
        <v>1</v>
      </c>
      <c r="D22" s="97">
        <v>2</v>
      </c>
      <c r="E22" s="97">
        <v>3</v>
      </c>
      <c r="F22" s="97">
        <v>4</v>
      </c>
      <c r="G22" s="97">
        <v>5</v>
      </c>
      <c r="H22" s="97" t="s">
        <v>616</v>
      </c>
      <c r="I22" s="97" t="s">
        <v>1704</v>
      </c>
    </row>
    <row r="23" spans="1:9" ht="31.5" customHeight="1">
      <c r="A23" s="132" t="s">
        <v>344</v>
      </c>
      <c r="B23" s="99" t="s">
        <v>1705</v>
      </c>
      <c r="C23" s="101">
        <v>4399</v>
      </c>
      <c r="D23" s="101"/>
      <c r="E23" s="101"/>
      <c r="F23" s="101"/>
      <c r="G23" s="101"/>
      <c r="H23" s="100">
        <f>F23+G23</f>
        <v>0</v>
      </c>
      <c r="I23" s="100">
        <f>C23+D23+E23+H23</f>
        <v>4399</v>
      </c>
    </row>
    <row r="26" spans="1:9">
      <c r="A26" s="87" t="s">
        <v>1706</v>
      </c>
    </row>
    <row r="27" spans="1:9">
      <c r="A27" s="87" t="s">
        <v>1707</v>
      </c>
    </row>
  </sheetData>
  <sheetProtection password="CCCC" sheet="1" objects="1" scenarios="1"/>
  <mergeCells count="11">
    <mergeCell ref="A5:I5"/>
    <mergeCell ref="A9:I9"/>
    <mergeCell ref="A16:I16"/>
    <mergeCell ref="A18:I18"/>
    <mergeCell ref="A20:A21"/>
    <mergeCell ref="B20:B21"/>
    <mergeCell ref="C20:C21"/>
    <mergeCell ref="D20:D21"/>
    <mergeCell ref="E20:E21"/>
    <mergeCell ref="F20:H20"/>
    <mergeCell ref="I20:I21"/>
  </mergeCells>
  <dataValidations count="1">
    <dataValidation type="whole" operator="greaterThanOrEqual" allowBlank="1" showInputMessage="1" showErrorMessage="1" errorTitle="Upozorenje!" error="Uneli ste nekorektnu vrednost.Ponovite unos." sqref="C13:I13" xr:uid="{00000000-0002-0000-0D00-000000000000}">
      <formula1>0</formula1>
    </dataValidation>
  </dataValidations>
  <pageMargins left="0.74803149606299202" right="0.74803149606299202" top="0.98425196850393704" bottom="1.37795275590551" header="0.511811023622047" footer="0.74803149606299202"/>
  <pageSetup paperSize="9" scale="77" orientation="landscape" verticalDpi="4294967295" r:id="rId1"/>
  <headerFooter alignWithMargins="0">
    <oddFooter xml:space="preserve">&amp;LСаставио:
__________________________
&amp;RДиректор здравствене установе:
__________________________
</oddFooter>
  </headerFooter>
  <drawing r:id="rId2"/>
  <legacyDrawing r:id="rId3"/>
  <controls>
    <mc:AlternateContent xmlns:mc="http://schemas.openxmlformats.org/markup-compatibility/2006">
      <mc:Choice Requires="x14">
        <control shapeId="80897" r:id="rId4" name="CommandButton1">
          <controlPr defaultSize="0" autoLine="0" r:id="rId5">
            <anchor moveWithCells="1">
              <from>
                <xdr:col>8</xdr:col>
                <xdr:colOff>171450</xdr:colOff>
                <xdr:row>4</xdr:row>
                <xdr:rowOff>28575</xdr:rowOff>
              </from>
              <to>
                <xdr:col>8</xdr:col>
                <xdr:colOff>1066800</xdr:colOff>
                <xdr:row>6</xdr:row>
                <xdr:rowOff>123825</xdr:rowOff>
              </to>
            </anchor>
          </controlPr>
        </control>
      </mc:Choice>
      <mc:Fallback>
        <control shapeId="80897" r:id="rId4" name="CommandButton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F370"/>
  <sheetViews>
    <sheetView showGridLines="0" showRowColHeaders="0" showZeros="0" showOutlineSymbols="0" topLeftCell="A7" zoomScaleNormal="100" workbookViewId="0"/>
  </sheetViews>
  <sheetFormatPr defaultRowHeight="12.75"/>
  <cols>
    <col min="1" max="1" width="1.85546875" style="87" customWidth="1"/>
    <col min="2" max="2" width="5.28515625" style="87" customWidth="1"/>
    <col min="3" max="3" width="83.85546875" style="87" customWidth="1"/>
    <col min="4" max="4" width="20" style="87" customWidth="1"/>
    <col min="5" max="7" width="9.7109375" style="87" customWidth="1"/>
    <col min="8" max="16384" width="9.140625" style="87"/>
  </cols>
  <sheetData>
    <row r="1" spans="1:6">
      <c r="A1" s="85" t="s">
        <v>67</v>
      </c>
      <c r="B1" s="86"/>
      <c r="D1" s="130" t="s">
        <v>1708</v>
      </c>
    </row>
    <row r="2" spans="1:6">
      <c r="A2" s="85" t="s">
        <v>328</v>
      </c>
      <c r="B2" s="86"/>
      <c r="F2" s="130"/>
    </row>
    <row r="3" spans="1:6">
      <c r="A3" s="85" t="s">
        <v>399</v>
      </c>
      <c r="B3" s="86"/>
    </row>
    <row r="4" spans="1:6" ht="6.75" customHeight="1">
      <c r="A4" s="85"/>
      <c r="B4" s="86"/>
    </row>
    <row r="5" spans="1:6" ht="6.75" customHeight="1">
      <c r="A5" s="698"/>
      <c r="B5" s="698"/>
      <c r="C5" s="698"/>
      <c r="D5" s="698"/>
      <c r="E5" s="698"/>
      <c r="F5" s="698"/>
    </row>
    <row r="6" spans="1:6" ht="6.75" customHeight="1">
      <c r="A6" s="85"/>
      <c r="B6" s="86"/>
      <c r="C6" s="90"/>
      <c r="D6" s="90"/>
      <c r="F6" s="91"/>
    </row>
    <row r="7" spans="1:6">
      <c r="A7" s="92" t="str">
        <f>"ФИЛИЈАЛА:   " &amp; Filijala</f>
        <v>ФИЛИЈАЛА:   30 БЕОГРАД</v>
      </c>
      <c r="B7" s="93"/>
    </row>
    <row r="8" spans="1:6">
      <c r="A8" s="92" t="str">
        <f>"ЗДРАВСТВЕНА УСТАНОВА:  " &amp; ZU</f>
        <v>ЗДРАВСТВЕНА УСТАНОВА:  00230019 ИНСТИТУТ ЗА НЕОНАТОЛОГИЈУ БГД</v>
      </c>
      <c r="B8" s="93"/>
    </row>
    <row r="9" spans="1:6" ht="76.5" customHeight="1">
      <c r="A9" s="702" t="s">
        <v>2598</v>
      </c>
      <c r="B9" s="702"/>
      <c r="C9" s="702"/>
      <c r="D9" s="702"/>
      <c r="E9" s="486"/>
      <c r="F9" s="486"/>
    </row>
    <row r="10" spans="1:6" ht="40.5" customHeight="1" thickBot="1">
      <c r="D10" s="478" t="s">
        <v>810</v>
      </c>
    </row>
    <row r="11" spans="1:6" ht="59.25" customHeight="1">
      <c r="B11" s="487" t="s">
        <v>832</v>
      </c>
      <c r="C11" s="488" t="s">
        <v>1709</v>
      </c>
      <c r="D11" s="489" t="s">
        <v>987</v>
      </c>
      <c r="E11" s="482"/>
      <c r="F11" s="482"/>
    </row>
    <row r="12" spans="1:6" ht="10.5" customHeight="1">
      <c r="B12" s="490"/>
      <c r="C12" s="97"/>
      <c r="D12" s="491">
        <v>1</v>
      </c>
      <c r="E12" s="484"/>
      <c r="F12" s="484"/>
    </row>
    <row r="13" spans="1:6" s="495" customFormat="1" ht="12" customHeight="1">
      <c r="A13" s="492"/>
      <c r="B13" s="493" t="s">
        <v>344</v>
      </c>
      <c r="C13" s="494" t="s">
        <v>1710</v>
      </c>
      <c r="D13" s="542"/>
    </row>
    <row r="14" spans="1:6" s="495" customFormat="1" ht="12.75" customHeight="1">
      <c r="A14" s="492"/>
      <c r="B14" s="493" t="s">
        <v>345</v>
      </c>
      <c r="C14" s="494" t="s">
        <v>1711</v>
      </c>
      <c r="D14" s="542"/>
    </row>
    <row r="15" spans="1:6" s="495" customFormat="1" ht="12.75" customHeight="1">
      <c r="A15" s="492"/>
      <c r="B15" s="493" t="s">
        <v>346</v>
      </c>
      <c r="C15" s="494" t="s">
        <v>1712</v>
      </c>
      <c r="D15" s="542"/>
    </row>
    <row r="16" spans="1:6" s="495" customFormat="1" ht="12.75" customHeight="1">
      <c r="A16" s="492"/>
      <c r="B16" s="493" t="s">
        <v>347</v>
      </c>
      <c r="C16" s="494" t="s">
        <v>1713</v>
      </c>
      <c r="D16" s="542"/>
    </row>
    <row r="17" spans="1:4" s="495" customFormat="1" ht="12.75" customHeight="1">
      <c r="A17" s="492"/>
      <c r="B17" s="493" t="s">
        <v>348</v>
      </c>
      <c r="C17" s="494" t="s">
        <v>1714</v>
      </c>
      <c r="D17" s="542"/>
    </row>
    <row r="18" spans="1:4" s="495" customFormat="1" ht="12.75" customHeight="1">
      <c r="A18" s="492"/>
      <c r="B18" s="493" t="s">
        <v>349</v>
      </c>
      <c r="C18" s="494" t="s">
        <v>1715</v>
      </c>
      <c r="D18" s="542"/>
    </row>
    <row r="19" spans="1:4" s="495" customFormat="1" ht="12.75" customHeight="1">
      <c r="A19" s="492"/>
      <c r="B19" s="493" t="s">
        <v>350</v>
      </c>
      <c r="C19" s="494" t="s">
        <v>1716</v>
      </c>
      <c r="D19" s="542"/>
    </row>
    <row r="20" spans="1:4" s="495" customFormat="1" ht="12.75" customHeight="1">
      <c r="A20" s="492"/>
      <c r="B20" s="493" t="s">
        <v>351</v>
      </c>
      <c r="C20" s="494" t="s">
        <v>1717</v>
      </c>
      <c r="D20" s="542"/>
    </row>
    <row r="21" spans="1:4" s="495" customFormat="1" ht="12.75" customHeight="1">
      <c r="A21" s="492"/>
      <c r="B21" s="493" t="s">
        <v>352</v>
      </c>
      <c r="C21" s="494" t="s">
        <v>1718</v>
      </c>
      <c r="D21" s="542"/>
    </row>
    <row r="22" spans="1:4" s="495" customFormat="1" ht="12.75" customHeight="1">
      <c r="A22" s="492"/>
      <c r="B22" s="493" t="s">
        <v>353</v>
      </c>
      <c r="C22" s="494" t="s">
        <v>1719</v>
      </c>
      <c r="D22" s="542"/>
    </row>
    <row r="23" spans="1:4" s="495" customFormat="1" ht="12.75" customHeight="1">
      <c r="A23" s="183"/>
      <c r="B23" s="493" t="s">
        <v>354</v>
      </c>
      <c r="C23" s="494" t="s">
        <v>1720</v>
      </c>
      <c r="D23" s="542"/>
    </row>
    <row r="24" spans="1:4" s="495" customFormat="1" ht="12.75" customHeight="1">
      <c r="A24" s="492"/>
      <c r="B24" s="493" t="s">
        <v>282</v>
      </c>
      <c r="C24" s="494" t="s">
        <v>1721</v>
      </c>
      <c r="D24" s="542"/>
    </row>
    <row r="25" spans="1:4" s="495" customFormat="1" ht="12.75" customHeight="1">
      <c r="A25" s="492"/>
      <c r="B25" s="493" t="s">
        <v>329</v>
      </c>
      <c r="C25" s="494" t="s">
        <v>1722</v>
      </c>
      <c r="D25" s="542"/>
    </row>
    <row r="26" spans="1:4" s="495" customFormat="1" ht="12.75" customHeight="1">
      <c r="A26" s="492"/>
      <c r="B26" s="493" t="s">
        <v>330</v>
      </c>
      <c r="C26" s="494" t="s">
        <v>1723</v>
      </c>
      <c r="D26" s="542"/>
    </row>
    <row r="27" spans="1:4" s="495" customFormat="1" ht="12.75" customHeight="1">
      <c r="A27" s="492"/>
      <c r="B27" s="493" t="s">
        <v>331</v>
      </c>
      <c r="C27" s="494" t="s">
        <v>1724</v>
      </c>
      <c r="D27" s="542"/>
    </row>
    <row r="28" spans="1:4" s="495" customFormat="1" ht="12.75" customHeight="1">
      <c r="A28" s="492"/>
      <c r="B28" s="493" t="s">
        <v>332</v>
      </c>
      <c r="C28" s="494" t="s">
        <v>1725</v>
      </c>
      <c r="D28" s="542"/>
    </row>
    <row r="29" spans="1:4" s="495" customFormat="1" ht="12.75" customHeight="1">
      <c r="A29" s="492"/>
      <c r="B29" s="493" t="s">
        <v>333</v>
      </c>
      <c r="C29" s="494" t="s">
        <v>1726</v>
      </c>
      <c r="D29" s="542"/>
    </row>
    <row r="30" spans="1:4" s="495" customFormat="1" ht="12.75" customHeight="1">
      <c r="A30" s="492"/>
      <c r="B30" s="493" t="s">
        <v>334</v>
      </c>
      <c r="C30" s="494" t="s">
        <v>1727</v>
      </c>
      <c r="D30" s="542"/>
    </row>
    <row r="31" spans="1:4" s="495" customFormat="1" ht="12.75" customHeight="1">
      <c r="A31" s="492"/>
      <c r="B31" s="493" t="s">
        <v>335</v>
      </c>
      <c r="C31" s="494" t="s">
        <v>1728</v>
      </c>
      <c r="D31" s="542"/>
    </row>
    <row r="32" spans="1:4" s="495" customFormat="1" ht="12.75" customHeight="1">
      <c r="A32" s="492"/>
      <c r="B32" s="493" t="s">
        <v>336</v>
      </c>
      <c r="C32" s="494" t="s">
        <v>1729</v>
      </c>
      <c r="D32" s="542"/>
    </row>
    <row r="33" spans="1:4" s="495" customFormat="1" ht="12.75" customHeight="1">
      <c r="A33" s="492"/>
      <c r="B33" s="493" t="s">
        <v>337</v>
      </c>
      <c r="C33" s="494" t="s">
        <v>1730</v>
      </c>
      <c r="D33" s="542"/>
    </row>
    <row r="34" spans="1:4" s="495" customFormat="1" ht="12.75" customHeight="1">
      <c r="A34" s="492"/>
      <c r="B34" s="493" t="s">
        <v>338</v>
      </c>
      <c r="C34" s="494" t="s">
        <v>1731</v>
      </c>
      <c r="D34" s="542"/>
    </row>
    <row r="35" spans="1:4" s="495" customFormat="1" ht="12.75" customHeight="1">
      <c r="A35" s="492"/>
      <c r="B35" s="493" t="s">
        <v>450</v>
      </c>
      <c r="C35" s="494" t="s">
        <v>1732</v>
      </c>
      <c r="D35" s="542"/>
    </row>
    <row r="36" spans="1:4" s="495" customFormat="1" ht="12.75" customHeight="1">
      <c r="A36" s="492"/>
      <c r="B36" s="493" t="s">
        <v>280</v>
      </c>
      <c r="C36" s="494" t="s">
        <v>1733</v>
      </c>
      <c r="D36" s="542"/>
    </row>
    <row r="37" spans="1:4" s="495" customFormat="1" ht="12.75" customHeight="1">
      <c r="A37" s="492"/>
      <c r="B37" s="493" t="s">
        <v>339</v>
      </c>
      <c r="C37" s="494" t="s">
        <v>1734</v>
      </c>
      <c r="D37" s="542"/>
    </row>
    <row r="38" spans="1:4" s="495" customFormat="1" ht="12.75" customHeight="1">
      <c r="A38" s="492"/>
      <c r="B38" s="493" t="s">
        <v>1735</v>
      </c>
      <c r="C38" s="494" t="s">
        <v>1736</v>
      </c>
      <c r="D38" s="542"/>
    </row>
    <row r="39" spans="1:4" s="495" customFormat="1" ht="12.75" customHeight="1">
      <c r="A39" s="492"/>
      <c r="B39" s="493" t="s">
        <v>1737</v>
      </c>
      <c r="C39" s="494" t="s">
        <v>1738</v>
      </c>
      <c r="D39" s="542"/>
    </row>
    <row r="40" spans="1:4" s="495" customFormat="1" ht="12.75" customHeight="1">
      <c r="A40" s="492"/>
      <c r="B40" s="493" t="s">
        <v>340</v>
      </c>
      <c r="C40" s="494" t="s">
        <v>1739</v>
      </c>
      <c r="D40" s="542"/>
    </row>
    <row r="41" spans="1:4" s="495" customFormat="1" ht="12.75" customHeight="1">
      <c r="A41" s="183"/>
      <c r="B41" s="493" t="s">
        <v>341</v>
      </c>
      <c r="C41" s="494" t="s">
        <v>1740</v>
      </c>
      <c r="D41" s="542"/>
    </row>
    <row r="42" spans="1:4" s="495" customFormat="1" ht="12.75" customHeight="1">
      <c r="A42" s="183"/>
      <c r="B42" s="493" t="s">
        <v>281</v>
      </c>
      <c r="C42" s="494" t="s">
        <v>1741</v>
      </c>
      <c r="D42" s="542"/>
    </row>
    <row r="43" spans="1:4" s="495" customFormat="1" ht="12.75" customHeight="1">
      <c r="A43" s="183"/>
      <c r="B43" s="493" t="s">
        <v>1742</v>
      </c>
      <c r="C43" s="494" t="s">
        <v>1743</v>
      </c>
      <c r="D43" s="542"/>
    </row>
    <row r="44" spans="1:4" s="495" customFormat="1" ht="12.75" customHeight="1">
      <c r="A44" s="492"/>
      <c r="B44" s="493" t="s">
        <v>1744</v>
      </c>
      <c r="C44" s="494" t="s">
        <v>1745</v>
      </c>
      <c r="D44" s="542"/>
    </row>
    <row r="45" spans="1:4" s="495" customFormat="1" ht="12.75" customHeight="1">
      <c r="A45" s="492"/>
      <c r="B45" s="493" t="s">
        <v>255</v>
      </c>
      <c r="C45" s="494" t="s">
        <v>1746</v>
      </c>
      <c r="D45" s="542"/>
    </row>
    <row r="46" spans="1:4" s="495" customFormat="1" ht="12.75" customHeight="1">
      <c r="A46" s="183"/>
      <c r="B46" s="493" t="s">
        <v>1747</v>
      </c>
      <c r="C46" s="494" t="s">
        <v>1748</v>
      </c>
      <c r="D46" s="542"/>
    </row>
    <row r="47" spans="1:4" s="495" customFormat="1" ht="12.75" customHeight="1">
      <c r="A47" s="183"/>
      <c r="B47" s="493" t="s">
        <v>1749</v>
      </c>
      <c r="C47" s="494" t="s">
        <v>1750</v>
      </c>
      <c r="D47" s="542"/>
    </row>
    <row r="48" spans="1:4" s="495" customFormat="1" ht="12.75" customHeight="1">
      <c r="A48" s="183"/>
      <c r="B48" s="493" t="s">
        <v>1751</v>
      </c>
      <c r="C48" s="494" t="s">
        <v>1752</v>
      </c>
      <c r="D48" s="542"/>
    </row>
    <row r="49" spans="1:4" s="495" customFormat="1" ht="12.75" customHeight="1">
      <c r="A49" s="183"/>
      <c r="B49" s="493" t="s">
        <v>1753</v>
      </c>
      <c r="C49" s="494" t="s">
        <v>1754</v>
      </c>
      <c r="D49" s="542"/>
    </row>
    <row r="50" spans="1:4" s="495" customFormat="1" ht="12.75" customHeight="1">
      <c r="A50" s="183"/>
      <c r="B50" s="493" t="s">
        <v>1755</v>
      </c>
      <c r="C50" s="494" t="s">
        <v>1756</v>
      </c>
      <c r="D50" s="542"/>
    </row>
    <row r="51" spans="1:4" s="495" customFormat="1" ht="12.75" customHeight="1">
      <c r="A51" s="183"/>
      <c r="B51" s="493" t="s">
        <v>1757</v>
      </c>
      <c r="C51" s="494" t="s">
        <v>1758</v>
      </c>
      <c r="D51" s="542"/>
    </row>
    <row r="52" spans="1:4" s="495" customFormat="1" ht="12.75" customHeight="1">
      <c r="A52" s="183"/>
      <c r="B52" s="493" t="s">
        <v>1759</v>
      </c>
      <c r="C52" s="494" t="s">
        <v>1760</v>
      </c>
      <c r="D52" s="542"/>
    </row>
    <row r="53" spans="1:4" s="495" customFormat="1" ht="12.75" customHeight="1">
      <c r="A53" s="183"/>
      <c r="B53" s="493" t="s">
        <v>1761</v>
      </c>
      <c r="C53" s="494" t="s">
        <v>1762</v>
      </c>
      <c r="D53" s="542"/>
    </row>
    <row r="54" spans="1:4" s="495" customFormat="1" ht="12.75" customHeight="1">
      <c r="A54" s="183"/>
      <c r="B54" s="493" t="s">
        <v>1763</v>
      </c>
      <c r="C54" s="494" t="s">
        <v>1764</v>
      </c>
      <c r="D54" s="542"/>
    </row>
    <row r="55" spans="1:4" s="495" customFormat="1" ht="12.75" customHeight="1">
      <c r="A55" s="183"/>
      <c r="B55" s="493" t="s">
        <v>1765</v>
      </c>
      <c r="C55" s="494" t="s">
        <v>1766</v>
      </c>
      <c r="D55" s="542"/>
    </row>
    <row r="56" spans="1:4" s="495" customFormat="1" ht="12.75" customHeight="1">
      <c r="A56" s="183"/>
      <c r="B56" s="493" t="s">
        <v>1767</v>
      </c>
      <c r="C56" s="494" t="s">
        <v>1768</v>
      </c>
      <c r="D56" s="542"/>
    </row>
    <row r="57" spans="1:4" s="495" customFormat="1" ht="12.75" customHeight="1">
      <c r="A57" s="183"/>
      <c r="B57" s="493" t="s">
        <v>1769</v>
      </c>
      <c r="C57" s="494" t="s">
        <v>1770</v>
      </c>
      <c r="D57" s="542"/>
    </row>
    <row r="58" spans="1:4" s="495" customFormat="1" ht="12.75" customHeight="1">
      <c r="A58" s="183"/>
      <c r="B58" s="493" t="s">
        <v>1771</v>
      </c>
      <c r="C58" s="494" t="s">
        <v>1772</v>
      </c>
      <c r="D58" s="542"/>
    </row>
    <row r="59" spans="1:4" s="495" customFormat="1" ht="12.75" customHeight="1">
      <c r="A59" s="183"/>
      <c r="B59" s="493" t="s">
        <v>1773</v>
      </c>
      <c r="C59" s="494" t="s">
        <v>1774</v>
      </c>
      <c r="D59" s="542"/>
    </row>
    <row r="60" spans="1:4" s="495" customFormat="1" ht="12.75" customHeight="1">
      <c r="A60" s="183"/>
      <c r="B60" s="493" t="s">
        <v>1775</v>
      </c>
      <c r="C60" s="494" t="s">
        <v>1776</v>
      </c>
      <c r="D60" s="542"/>
    </row>
    <row r="61" spans="1:4" s="495" customFormat="1" ht="12.75" customHeight="1">
      <c r="A61" s="183"/>
      <c r="B61" s="493" t="s">
        <v>1777</v>
      </c>
      <c r="C61" s="494" t="s">
        <v>1778</v>
      </c>
      <c r="D61" s="542"/>
    </row>
    <row r="62" spans="1:4" s="495" customFormat="1" ht="12.75" customHeight="1">
      <c r="A62" s="183"/>
      <c r="B62" s="493" t="s">
        <v>1779</v>
      </c>
      <c r="C62" s="494" t="s">
        <v>1780</v>
      </c>
      <c r="D62" s="542"/>
    </row>
    <row r="63" spans="1:4" s="495" customFormat="1" ht="12.75" customHeight="1">
      <c r="A63" s="183"/>
      <c r="B63" s="493" t="s">
        <v>1781</v>
      </c>
      <c r="C63" s="494" t="s">
        <v>1782</v>
      </c>
      <c r="D63" s="542"/>
    </row>
    <row r="64" spans="1:4" s="495" customFormat="1" ht="12.75" customHeight="1">
      <c r="A64" s="183"/>
      <c r="B64" s="493" t="s">
        <v>1783</v>
      </c>
      <c r="C64" s="494" t="s">
        <v>1784</v>
      </c>
      <c r="D64" s="542"/>
    </row>
    <row r="65" spans="1:4" s="495" customFormat="1" ht="12.75" customHeight="1">
      <c r="A65" s="183"/>
      <c r="B65" s="493" t="s">
        <v>1785</v>
      </c>
      <c r="C65" s="494" t="s">
        <v>1786</v>
      </c>
      <c r="D65" s="542"/>
    </row>
    <row r="66" spans="1:4" s="495" customFormat="1" ht="12.75" customHeight="1">
      <c r="A66" s="183"/>
      <c r="B66" s="493" t="s">
        <v>1787</v>
      </c>
      <c r="C66" s="494" t="s">
        <v>1788</v>
      </c>
      <c r="D66" s="542"/>
    </row>
    <row r="67" spans="1:4" s="495" customFormat="1" ht="12.75" customHeight="1">
      <c r="A67" s="183"/>
      <c r="B67" s="493" t="s">
        <v>1789</v>
      </c>
      <c r="C67" s="494" t="s">
        <v>1790</v>
      </c>
      <c r="D67" s="542"/>
    </row>
    <row r="68" spans="1:4" s="495" customFormat="1" ht="12.75" customHeight="1">
      <c r="A68" s="183"/>
      <c r="B68" s="493" t="s">
        <v>1791</v>
      </c>
      <c r="C68" s="494" t="s">
        <v>1792</v>
      </c>
      <c r="D68" s="542"/>
    </row>
    <row r="69" spans="1:4" s="495" customFormat="1" ht="12.75" customHeight="1">
      <c r="A69" s="183"/>
      <c r="B69" s="493" t="s">
        <v>1793</v>
      </c>
      <c r="C69" s="494" t="s">
        <v>1794</v>
      </c>
      <c r="D69" s="542"/>
    </row>
    <row r="70" spans="1:4" s="495" customFormat="1" ht="12.75" customHeight="1">
      <c r="A70" s="183"/>
      <c r="B70" s="493" t="s">
        <v>1795</v>
      </c>
      <c r="C70" s="494" t="s">
        <v>1796</v>
      </c>
      <c r="D70" s="542"/>
    </row>
    <row r="71" spans="1:4" s="495" customFormat="1" ht="12.75" customHeight="1">
      <c r="A71" s="183"/>
      <c r="B71" s="493" t="s">
        <v>1797</v>
      </c>
      <c r="C71" s="494" t="s">
        <v>1798</v>
      </c>
      <c r="D71" s="542"/>
    </row>
    <row r="72" spans="1:4" s="495" customFormat="1" ht="12.75" customHeight="1">
      <c r="A72" s="183"/>
      <c r="B72" s="493" t="s">
        <v>1799</v>
      </c>
      <c r="C72" s="494" t="s">
        <v>1800</v>
      </c>
      <c r="D72" s="542"/>
    </row>
    <row r="73" spans="1:4" s="495" customFormat="1" ht="12.75" customHeight="1">
      <c r="A73" s="183"/>
      <c r="B73" s="493" t="s">
        <v>1801</v>
      </c>
      <c r="C73" s="494" t="s">
        <v>1802</v>
      </c>
      <c r="D73" s="542"/>
    </row>
    <row r="74" spans="1:4" s="495" customFormat="1" ht="12.75" customHeight="1">
      <c r="A74" s="183"/>
      <c r="B74" s="493" t="s">
        <v>1803</v>
      </c>
      <c r="C74" s="494" t="s">
        <v>1804</v>
      </c>
      <c r="D74" s="542"/>
    </row>
    <row r="75" spans="1:4" s="495" customFormat="1" ht="12.75" customHeight="1">
      <c r="A75" s="183"/>
      <c r="B75" s="493" t="s">
        <v>1805</v>
      </c>
      <c r="C75" s="494" t="s">
        <v>1806</v>
      </c>
      <c r="D75" s="542"/>
    </row>
    <row r="76" spans="1:4" s="495" customFormat="1" ht="12.75" customHeight="1">
      <c r="A76" s="183"/>
      <c r="B76" s="493" t="s">
        <v>1807</v>
      </c>
      <c r="C76" s="494" t="s">
        <v>1808</v>
      </c>
      <c r="D76" s="542"/>
    </row>
    <row r="77" spans="1:4" s="495" customFormat="1" ht="12.75" customHeight="1">
      <c r="A77" s="183"/>
      <c r="B77" s="493" t="s">
        <v>1809</v>
      </c>
      <c r="C77" s="494" t="s">
        <v>1810</v>
      </c>
      <c r="D77" s="542"/>
    </row>
    <row r="78" spans="1:4" s="495" customFormat="1" ht="12.75" customHeight="1">
      <c r="A78" s="183"/>
      <c r="B78" s="493" t="s">
        <v>1811</v>
      </c>
      <c r="C78" s="494" t="s">
        <v>1812</v>
      </c>
      <c r="D78" s="542"/>
    </row>
    <row r="79" spans="1:4" s="495" customFormat="1" ht="12.75" customHeight="1">
      <c r="A79" s="183"/>
      <c r="B79" s="493" t="s">
        <v>1813</v>
      </c>
      <c r="C79" s="494" t="s">
        <v>1814</v>
      </c>
      <c r="D79" s="542"/>
    </row>
    <row r="80" spans="1:4" s="495" customFormat="1" ht="12.75" customHeight="1">
      <c r="A80" s="183"/>
      <c r="B80" s="493" t="s">
        <v>1815</v>
      </c>
      <c r="C80" s="494" t="s">
        <v>1816</v>
      </c>
      <c r="D80" s="542"/>
    </row>
    <row r="81" spans="1:4" s="495" customFormat="1" ht="12.75" customHeight="1">
      <c r="A81" s="183"/>
      <c r="B81" s="493" t="s">
        <v>1817</v>
      </c>
      <c r="C81" s="494" t="s">
        <v>1818</v>
      </c>
      <c r="D81" s="542"/>
    </row>
    <row r="82" spans="1:4" s="495" customFormat="1" ht="12.75" customHeight="1">
      <c r="A82" s="183"/>
      <c r="B82" s="493" t="s">
        <v>1819</v>
      </c>
      <c r="C82" s="494" t="s">
        <v>1820</v>
      </c>
      <c r="D82" s="542"/>
    </row>
    <row r="83" spans="1:4" s="495" customFormat="1" ht="12.75" customHeight="1">
      <c r="A83" s="183"/>
      <c r="B83" s="493" t="s">
        <v>1821</v>
      </c>
      <c r="C83" s="494" t="s">
        <v>1822</v>
      </c>
      <c r="D83" s="542"/>
    </row>
    <row r="84" spans="1:4" s="495" customFormat="1" ht="12.75" customHeight="1">
      <c r="A84" s="183"/>
      <c r="B84" s="493" t="s">
        <v>1823</v>
      </c>
      <c r="C84" s="494" t="s">
        <v>1824</v>
      </c>
      <c r="D84" s="542"/>
    </row>
    <row r="85" spans="1:4" s="495" customFormat="1" ht="12.75" customHeight="1">
      <c r="A85" s="183"/>
      <c r="B85" s="493" t="s">
        <v>1825</v>
      </c>
      <c r="C85" s="494" t="s">
        <v>1826</v>
      </c>
      <c r="D85" s="542"/>
    </row>
    <row r="86" spans="1:4" s="495" customFormat="1" ht="12.75" customHeight="1">
      <c r="A86" s="183"/>
      <c r="B86" s="493" t="s">
        <v>1827</v>
      </c>
      <c r="C86" s="494" t="s">
        <v>1828</v>
      </c>
      <c r="D86" s="542"/>
    </row>
    <row r="87" spans="1:4" s="495" customFormat="1" ht="12.75" customHeight="1">
      <c r="A87" s="183"/>
      <c r="B87" s="493" t="s">
        <v>1829</v>
      </c>
      <c r="C87" s="494" t="s">
        <v>1830</v>
      </c>
      <c r="D87" s="542"/>
    </row>
    <row r="88" spans="1:4" s="495" customFormat="1" ht="12.75" customHeight="1">
      <c r="A88" s="183"/>
      <c r="B88" s="493" t="s">
        <v>1831</v>
      </c>
      <c r="C88" s="494" t="s">
        <v>1832</v>
      </c>
      <c r="D88" s="542"/>
    </row>
    <row r="89" spans="1:4" s="495" customFormat="1" ht="12.75" customHeight="1">
      <c r="A89" s="183"/>
      <c r="B89" s="493" t="s">
        <v>1833</v>
      </c>
      <c r="C89" s="494" t="s">
        <v>1834</v>
      </c>
      <c r="D89" s="542"/>
    </row>
    <row r="90" spans="1:4" s="495" customFormat="1" ht="12.75" customHeight="1">
      <c r="A90" s="183"/>
      <c r="B90" s="493" t="s">
        <v>1835</v>
      </c>
      <c r="C90" s="494" t="s">
        <v>1836</v>
      </c>
      <c r="D90" s="542"/>
    </row>
    <row r="91" spans="1:4" s="495" customFormat="1" ht="12.75" customHeight="1">
      <c r="A91" s="183"/>
      <c r="B91" s="493" t="s">
        <v>1837</v>
      </c>
      <c r="C91" s="494" t="s">
        <v>1838</v>
      </c>
      <c r="D91" s="542"/>
    </row>
    <row r="92" spans="1:4" s="495" customFormat="1" ht="12.75" customHeight="1">
      <c r="A92" s="183"/>
      <c r="B92" s="493" t="s">
        <v>1839</v>
      </c>
      <c r="C92" s="494" t="s">
        <v>1840</v>
      </c>
      <c r="D92" s="542"/>
    </row>
    <row r="93" spans="1:4" s="495" customFormat="1" ht="12.75" customHeight="1">
      <c r="A93" s="183"/>
      <c r="B93" s="493" t="s">
        <v>1841</v>
      </c>
      <c r="C93" s="494" t="s">
        <v>1842</v>
      </c>
      <c r="D93" s="542"/>
    </row>
    <row r="94" spans="1:4" s="495" customFormat="1" ht="12.75" customHeight="1">
      <c r="A94" s="183"/>
      <c r="B94" s="493" t="s">
        <v>1843</v>
      </c>
      <c r="C94" s="494" t="s">
        <v>1844</v>
      </c>
      <c r="D94" s="542"/>
    </row>
    <row r="95" spans="1:4" s="495" customFormat="1" ht="12.75" customHeight="1">
      <c r="A95" s="183"/>
      <c r="B95" s="493" t="s">
        <v>1845</v>
      </c>
      <c r="C95" s="494" t="s">
        <v>1846</v>
      </c>
      <c r="D95" s="542"/>
    </row>
    <row r="96" spans="1:4" s="495" customFormat="1" ht="12.75" customHeight="1">
      <c r="A96" s="183"/>
      <c r="B96" s="493" t="s">
        <v>1847</v>
      </c>
      <c r="C96" s="494" t="s">
        <v>1848</v>
      </c>
      <c r="D96" s="542"/>
    </row>
    <row r="97" spans="1:4" s="495" customFormat="1" ht="12.75" customHeight="1">
      <c r="A97" s="183"/>
      <c r="B97" s="493" t="s">
        <v>1849</v>
      </c>
      <c r="C97" s="494" t="s">
        <v>1850</v>
      </c>
      <c r="D97" s="542"/>
    </row>
    <row r="98" spans="1:4" s="495" customFormat="1" ht="12.75" customHeight="1">
      <c r="A98" s="183"/>
      <c r="B98" s="493" t="s">
        <v>1851</v>
      </c>
      <c r="C98" s="494" t="s">
        <v>1852</v>
      </c>
      <c r="D98" s="542"/>
    </row>
    <row r="99" spans="1:4" s="495" customFormat="1" ht="12.75" customHeight="1">
      <c r="A99" s="183"/>
      <c r="B99" s="493" t="s">
        <v>1853</v>
      </c>
      <c r="C99" s="494" t="s">
        <v>1854</v>
      </c>
      <c r="D99" s="542"/>
    </row>
    <row r="100" spans="1:4" s="495" customFormat="1" ht="12.75" customHeight="1">
      <c r="A100" s="183"/>
      <c r="B100" s="493" t="s">
        <v>1855</v>
      </c>
      <c r="C100" s="494" t="s">
        <v>1856</v>
      </c>
      <c r="D100" s="542"/>
    </row>
    <row r="101" spans="1:4" s="495" customFormat="1" ht="12.75" customHeight="1">
      <c r="A101" s="183"/>
      <c r="B101" s="493" t="s">
        <v>1857</v>
      </c>
      <c r="C101" s="494" t="s">
        <v>1858</v>
      </c>
      <c r="D101" s="542"/>
    </row>
    <row r="102" spans="1:4" s="495" customFormat="1" ht="12.75" customHeight="1">
      <c r="A102" s="183"/>
      <c r="B102" s="493" t="s">
        <v>1859</v>
      </c>
      <c r="C102" s="494" t="s">
        <v>1860</v>
      </c>
      <c r="D102" s="542"/>
    </row>
    <row r="103" spans="1:4" s="495" customFormat="1" ht="12.75" customHeight="1">
      <c r="A103" s="183"/>
      <c r="B103" s="493" t="s">
        <v>1861</v>
      </c>
      <c r="C103" s="494" t="s">
        <v>1862</v>
      </c>
      <c r="D103" s="542"/>
    </row>
    <row r="104" spans="1:4" s="495" customFormat="1" ht="12.75" customHeight="1">
      <c r="A104" s="183"/>
      <c r="B104" s="493" t="s">
        <v>1863</v>
      </c>
      <c r="C104" s="494" t="s">
        <v>1864</v>
      </c>
      <c r="D104" s="542"/>
    </row>
    <row r="105" spans="1:4" s="495" customFormat="1" ht="12.75" customHeight="1">
      <c r="A105" s="183"/>
      <c r="B105" s="493" t="s">
        <v>1865</v>
      </c>
      <c r="C105" s="494" t="s">
        <v>1866</v>
      </c>
      <c r="D105" s="542"/>
    </row>
    <row r="106" spans="1:4" s="495" customFormat="1" ht="12.75" customHeight="1">
      <c r="A106" s="183"/>
      <c r="B106" s="493" t="s">
        <v>1867</v>
      </c>
      <c r="C106" s="494" t="s">
        <v>1868</v>
      </c>
      <c r="D106" s="542"/>
    </row>
    <row r="107" spans="1:4" s="495" customFormat="1" ht="12.75" customHeight="1">
      <c r="A107" s="183"/>
      <c r="B107" s="493" t="s">
        <v>1869</v>
      </c>
      <c r="C107" s="494" t="s">
        <v>1870</v>
      </c>
      <c r="D107" s="542"/>
    </row>
    <row r="108" spans="1:4" s="495" customFormat="1" ht="12.75" customHeight="1">
      <c r="A108" s="183"/>
      <c r="B108" s="493" t="s">
        <v>1871</v>
      </c>
      <c r="C108" s="494" t="s">
        <v>1872</v>
      </c>
      <c r="D108" s="542"/>
    </row>
    <row r="109" spans="1:4" s="495" customFormat="1" ht="12.75" customHeight="1">
      <c r="A109" s="183"/>
      <c r="B109" s="493" t="s">
        <v>1873</v>
      </c>
      <c r="C109" s="494" t="s">
        <v>1874</v>
      </c>
      <c r="D109" s="542"/>
    </row>
    <row r="110" spans="1:4" s="495" customFormat="1" ht="12.75" customHeight="1">
      <c r="A110" s="183"/>
      <c r="B110" s="493" t="s">
        <v>1875</v>
      </c>
      <c r="C110" s="494" t="s">
        <v>1876</v>
      </c>
      <c r="D110" s="542"/>
    </row>
    <row r="111" spans="1:4" s="495" customFormat="1" ht="12.75" customHeight="1">
      <c r="A111" s="183"/>
      <c r="B111" s="493" t="s">
        <v>1877</v>
      </c>
      <c r="C111" s="494" t="s">
        <v>1878</v>
      </c>
      <c r="D111" s="542"/>
    </row>
    <row r="112" spans="1:4" s="495" customFormat="1" ht="12.75" customHeight="1">
      <c r="A112" s="183"/>
      <c r="B112" s="493" t="s">
        <v>1879</v>
      </c>
      <c r="C112" s="494" t="s">
        <v>1880</v>
      </c>
      <c r="D112" s="542"/>
    </row>
    <row r="113" spans="1:4" s="495" customFormat="1" ht="12.75" customHeight="1">
      <c r="A113" s="183"/>
      <c r="B113" s="493" t="s">
        <v>1881</v>
      </c>
      <c r="C113" s="494" t="s">
        <v>1882</v>
      </c>
      <c r="D113" s="542"/>
    </row>
    <row r="114" spans="1:4" s="495" customFormat="1" ht="12.75" customHeight="1">
      <c r="A114" s="183"/>
      <c r="B114" s="493" t="s">
        <v>1883</v>
      </c>
      <c r="C114" s="494" t="s">
        <v>1885</v>
      </c>
      <c r="D114" s="542"/>
    </row>
    <row r="115" spans="1:4" s="495" customFormat="1" ht="12.75" customHeight="1">
      <c r="A115" s="183"/>
      <c r="B115" s="493" t="s">
        <v>1884</v>
      </c>
      <c r="C115" s="494" t="s">
        <v>1887</v>
      </c>
      <c r="D115" s="542"/>
    </row>
    <row r="116" spans="1:4" s="495" customFormat="1" ht="12.75" customHeight="1">
      <c r="A116" s="183"/>
      <c r="B116" s="493" t="s">
        <v>1886</v>
      </c>
      <c r="C116" s="494" t="s">
        <v>2447</v>
      </c>
      <c r="D116" s="542"/>
    </row>
    <row r="117" spans="1:4" s="495" customFormat="1" ht="12.75" customHeight="1">
      <c r="A117" s="183"/>
      <c r="B117" s="493" t="s">
        <v>1888</v>
      </c>
      <c r="C117" s="494" t="s">
        <v>1890</v>
      </c>
      <c r="D117" s="542"/>
    </row>
    <row r="118" spans="1:4" s="495" customFormat="1" ht="12.75" customHeight="1">
      <c r="A118" s="183"/>
      <c r="B118" s="493" t="s">
        <v>1889</v>
      </c>
      <c r="C118" s="494" t="s">
        <v>1892</v>
      </c>
      <c r="D118" s="542"/>
    </row>
    <row r="119" spans="1:4" s="495" customFormat="1" ht="12.75" customHeight="1">
      <c r="A119" s="183"/>
      <c r="B119" s="493" t="s">
        <v>1891</v>
      </c>
      <c r="C119" s="494" t="s">
        <v>1894</v>
      </c>
      <c r="D119" s="542"/>
    </row>
    <row r="120" spans="1:4" s="495" customFormat="1" ht="12.75" customHeight="1">
      <c r="A120" s="183"/>
      <c r="B120" s="493" t="s">
        <v>1893</v>
      </c>
      <c r="C120" s="494" t="s">
        <v>1896</v>
      </c>
      <c r="D120" s="542"/>
    </row>
    <row r="121" spans="1:4" s="495" customFormat="1" ht="12.75" customHeight="1">
      <c r="A121" s="183"/>
      <c r="B121" s="493" t="s">
        <v>1895</v>
      </c>
      <c r="C121" s="494" t="s">
        <v>1899</v>
      </c>
      <c r="D121" s="542"/>
    </row>
    <row r="122" spans="1:4" s="495" customFormat="1" ht="12.75" customHeight="1">
      <c r="A122" s="183"/>
      <c r="B122" s="493" t="s">
        <v>1897</v>
      </c>
      <c r="C122" s="494" t="s">
        <v>1901</v>
      </c>
      <c r="D122" s="542"/>
    </row>
    <row r="123" spans="1:4" s="495" customFormat="1" ht="12.75" customHeight="1">
      <c r="A123" s="183"/>
      <c r="B123" s="493" t="s">
        <v>1898</v>
      </c>
      <c r="C123" s="494" t="s">
        <v>1903</v>
      </c>
      <c r="D123" s="542"/>
    </row>
    <row r="124" spans="1:4" s="495" customFormat="1" ht="12.75" customHeight="1">
      <c r="A124" s="183"/>
      <c r="B124" s="493" t="s">
        <v>1900</v>
      </c>
      <c r="C124" s="494" t="s">
        <v>2448</v>
      </c>
      <c r="D124" s="542"/>
    </row>
    <row r="125" spans="1:4" s="495" customFormat="1" ht="12.75" customHeight="1">
      <c r="A125" s="183"/>
      <c r="B125" s="493" t="s">
        <v>1902</v>
      </c>
      <c r="C125" s="494" t="s">
        <v>1906</v>
      </c>
      <c r="D125" s="542"/>
    </row>
    <row r="126" spans="1:4" s="495" customFormat="1" ht="12.75" customHeight="1">
      <c r="A126" s="183"/>
      <c r="B126" s="493" t="s">
        <v>1904</v>
      </c>
      <c r="C126" s="494" t="s">
        <v>1908</v>
      </c>
      <c r="D126" s="542"/>
    </row>
    <row r="127" spans="1:4" s="495" customFormat="1" ht="12.75" customHeight="1">
      <c r="A127" s="183"/>
      <c r="B127" s="493" t="s">
        <v>1905</v>
      </c>
      <c r="C127" s="494" t="s">
        <v>1910</v>
      </c>
      <c r="D127" s="542"/>
    </row>
    <row r="128" spans="1:4" s="495" customFormat="1" ht="12.75" customHeight="1">
      <c r="A128" s="183"/>
      <c r="B128" s="493" t="s">
        <v>1907</v>
      </c>
      <c r="C128" s="494" t="s">
        <v>1912</v>
      </c>
      <c r="D128" s="542"/>
    </row>
    <row r="129" spans="1:4" s="495" customFormat="1" ht="12.75" customHeight="1">
      <c r="A129" s="183"/>
      <c r="B129" s="493" t="s">
        <v>1909</v>
      </c>
      <c r="C129" s="494" t="s">
        <v>1914</v>
      </c>
      <c r="D129" s="542"/>
    </row>
    <row r="130" spans="1:4" s="495" customFormat="1" ht="12.75" customHeight="1">
      <c r="A130" s="183"/>
      <c r="B130" s="493" t="s">
        <v>1911</v>
      </c>
      <c r="C130" s="494" t="s">
        <v>1916</v>
      </c>
      <c r="D130" s="542"/>
    </row>
    <row r="131" spans="1:4" s="495" customFormat="1" ht="12.75" customHeight="1">
      <c r="A131" s="183"/>
      <c r="B131" s="493" t="s">
        <v>1913</v>
      </c>
      <c r="C131" s="494" t="s">
        <v>1918</v>
      </c>
      <c r="D131" s="542"/>
    </row>
    <row r="132" spans="1:4" s="495" customFormat="1" ht="12.75" customHeight="1">
      <c r="A132" s="183"/>
      <c r="B132" s="493" t="s">
        <v>1915</v>
      </c>
      <c r="C132" s="494" t="s">
        <v>1920</v>
      </c>
      <c r="D132" s="542"/>
    </row>
    <row r="133" spans="1:4" s="495" customFormat="1" ht="12.75" customHeight="1">
      <c r="A133" s="183"/>
      <c r="B133" s="493" t="s">
        <v>1917</v>
      </c>
      <c r="C133" s="494" t="s">
        <v>1922</v>
      </c>
      <c r="D133" s="542"/>
    </row>
    <row r="134" spans="1:4" s="495" customFormat="1" ht="12.75" customHeight="1">
      <c r="A134" s="183"/>
      <c r="B134" s="493" t="s">
        <v>1919</v>
      </c>
      <c r="C134" s="494" t="s">
        <v>1924</v>
      </c>
      <c r="D134" s="542"/>
    </row>
    <row r="135" spans="1:4" s="495" customFormat="1" ht="12.75" customHeight="1">
      <c r="A135" s="183"/>
      <c r="B135" s="493" t="s">
        <v>1921</v>
      </c>
      <c r="C135" s="494" t="s">
        <v>1926</v>
      </c>
      <c r="D135" s="542"/>
    </row>
    <row r="136" spans="1:4" s="495" customFormat="1" ht="12.75" customHeight="1">
      <c r="A136" s="183"/>
      <c r="B136" s="493" t="s">
        <v>1923</v>
      </c>
      <c r="C136" s="494" t="s">
        <v>1928</v>
      </c>
      <c r="D136" s="542"/>
    </row>
    <row r="137" spans="1:4" s="495" customFormat="1" ht="12.75" customHeight="1">
      <c r="A137" s="183"/>
      <c r="B137" s="493" t="s">
        <v>1925</v>
      </c>
      <c r="C137" s="494" t="s">
        <v>1930</v>
      </c>
      <c r="D137" s="542"/>
    </row>
    <row r="138" spans="1:4" s="495" customFormat="1" ht="12.75" customHeight="1">
      <c r="A138" s="183"/>
      <c r="B138" s="493" t="s">
        <v>1927</v>
      </c>
      <c r="C138" s="494" t="s">
        <v>1932</v>
      </c>
      <c r="D138" s="542"/>
    </row>
    <row r="139" spans="1:4" s="495" customFormat="1" ht="12.75" customHeight="1">
      <c r="A139" s="183"/>
      <c r="B139" s="493" t="s">
        <v>1929</v>
      </c>
      <c r="C139" s="494" t="s">
        <v>1934</v>
      </c>
      <c r="D139" s="542"/>
    </row>
    <row r="140" spans="1:4" s="495" customFormat="1" ht="12.75" customHeight="1">
      <c r="A140" s="183"/>
      <c r="B140" s="493" t="s">
        <v>1931</v>
      </c>
      <c r="C140" s="494" t="s">
        <v>1936</v>
      </c>
      <c r="D140" s="542"/>
    </row>
    <row r="141" spans="1:4" s="495" customFormat="1" ht="12.75" customHeight="1">
      <c r="A141" s="183"/>
      <c r="B141" s="493" t="s">
        <v>1933</v>
      </c>
      <c r="C141" s="494" t="s">
        <v>1938</v>
      </c>
      <c r="D141" s="542"/>
    </row>
    <row r="142" spans="1:4" s="495" customFormat="1" ht="12.75" customHeight="1">
      <c r="A142" s="183"/>
      <c r="B142" s="493" t="s">
        <v>1935</v>
      </c>
      <c r="C142" s="494" t="s">
        <v>1940</v>
      </c>
      <c r="D142" s="542"/>
    </row>
    <row r="143" spans="1:4" s="495" customFormat="1" ht="12.75" customHeight="1">
      <c r="A143" s="183"/>
      <c r="B143" s="493" t="s">
        <v>1937</v>
      </c>
      <c r="C143" s="494" t="s">
        <v>1942</v>
      </c>
      <c r="D143" s="542"/>
    </row>
    <row r="144" spans="1:4" s="495" customFormat="1" ht="12.75" customHeight="1">
      <c r="A144" s="183"/>
      <c r="B144" s="493" t="s">
        <v>1939</v>
      </c>
      <c r="C144" s="494" t="s">
        <v>1944</v>
      </c>
      <c r="D144" s="542"/>
    </row>
    <row r="145" spans="1:4" s="495" customFormat="1" ht="12.75" customHeight="1">
      <c r="A145" s="183"/>
      <c r="B145" s="493" t="s">
        <v>1941</v>
      </c>
      <c r="C145" s="494" t="s">
        <v>1946</v>
      </c>
      <c r="D145" s="542"/>
    </row>
    <row r="146" spans="1:4" s="495" customFormat="1" ht="12.75" customHeight="1">
      <c r="A146" s="183"/>
      <c r="B146" s="493" t="s">
        <v>1943</v>
      </c>
      <c r="C146" s="494" t="s">
        <v>1948</v>
      </c>
      <c r="D146" s="542"/>
    </row>
    <row r="147" spans="1:4" s="495" customFormat="1" ht="12.75" customHeight="1">
      <c r="A147" s="183"/>
      <c r="B147" s="493" t="s">
        <v>1945</v>
      </c>
      <c r="C147" s="494" t="s">
        <v>1950</v>
      </c>
      <c r="D147" s="542"/>
    </row>
    <row r="148" spans="1:4" s="495" customFormat="1" ht="12.75" customHeight="1">
      <c r="A148" s="183"/>
      <c r="B148" s="493" t="s">
        <v>1947</v>
      </c>
      <c r="C148" s="494" t="s">
        <v>1952</v>
      </c>
      <c r="D148" s="542"/>
    </row>
    <row r="149" spans="1:4" s="495" customFormat="1" ht="12.75" customHeight="1">
      <c r="A149" s="183"/>
      <c r="B149" s="493" t="s">
        <v>1949</v>
      </c>
      <c r="C149" s="494" t="s">
        <v>1954</v>
      </c>
      <c r="D149" s="542"/>
    </row>
    <row r="150" spans="1:4" s="495" customFormat="1" ht="12.75" customHeight="1">
      <c r="A150" s="183"/>
      <c r="B150" s="493" t="s">
        <v>1951</v>
      </c>
      <c r="C150" s="494" t="s">
        <v>1956</v>
      </c>
      <c r="D150" s="542"/>
    </row>
    <row r="151" spans="1:4" s="495" customFormat="1" ht="12.75" customHeight="1">
      <c r="A151" s="183"/>
      <c r="B151" s="493" t="s">
        <v>1953</v>
      </c>
      <c r="C151" s="494" t="s">
        <v>1958</v>
      </c>
      <c r="D151" s="542"/>
    </row>
    <row r="152" spans="1:4" s="495" customFormat="1" ht="12.75" customHeight="1">
      <c r="A152" s="183"/>
      <c r="B152" s="493" t="s">
        <v>1955</v>
      </c>
      <c r="C152" s="494" t="s">
        <v>1960</v>
      </c>
      <c r="D152" s="542"/>
    </row>
    <row r="153" spans="1:4" s="495" customFormat="1" ht="12.75" customHeight="1">
      <c r="A153" s="183"/>
      <c r="B153" s="493" t="s">
        <v>1957</v>
      </c>
      <c r="C153" s="494" t="s">
        <v>1962</v>
      </c>
      <c r="D153" s="542"/>
    </row>
    <row r="154" spans="1:4" s="495" customFormat="1" ht="12.75" customHeight="1">
      <c r="A154" s="183"/>
      <c r="B154" s="493" t="s">
        <v>1959</v>
      </c>
      <c r="C154" s="494" t="s">
        <v>1964</v>
      </c>
      <c r="D154" s="542"/>
    </row>
    <row r="155" spans="1:4" s="495" customFormat="1" ht="12.75" customHeight="1">
      <c r="A155" s="183"/>
      <c r="B155" s="493" t="s">
        <v>1961</v>
      </c>
      <c r="C155" s="494" t="s">
        <v>1966</v>
      </c>
      <c r="D155" s="542"/>
    </row>
    <row r="156" spans="1:4" s="495" customFormat="1" ht="12.75" customHeight="1">
      <c r="A156" s="183"/>
      <c r="B156" s="493" t="s">
        <v>1963</v>
      </c>
      <c r="C156" s="494" t="s">
        <v>1968</v>
      </c>
      <c r="D156" s="542"/>
    </row>
    <row r="157" spans="1:4" s="495" customFormat="1" ht="12.75" customHeight="1">
      <c r="A157" s="183"/>
      <c r="B157" s="493" t="s">
        <v>1965</v>
      </c>
      <c r="C157" s="494" t="s">
        <v>1970</v>
      </c>
      <c r="D157" s="542"/>
    </row>
    <row r="158" spans="1:4" s="495" customFormat="1" ht="12.75" customHeight="1">
      <c r="A158" s="183"/>
      <c r="B158" s="493" t="s">
        <v>1967</v>
      </c>
      <c r="C158" s="494" t="s">
        <v>1972</v>
      </c>
      <c r="D158" s="542"/>
    </row>
    <row r="159" spans="1:4" s="495" customFormat="1" ht="12.75" customHeight="1">
      <c r="A159" s="183"/>
      <c r="B159" s="493" t="s">
        <v>1969</v>
      </c>
      <c r="C159" s="494" t="s">
        <v>1974</v>
      </c>
      <c r="D159" s="542"/>
    </row>
    <row r="160" spans="1:4" s="495" customFormat="1" ht="12.75" customHeight="1">
      <c r="A160" s="183"/>
      <c r="B160" s="493" t="s">
        <v>1971</v>
      </c>
      <c r="C160" s="494" t="s">
        <v>1976</v>
      </c>
      <c r="D160" s="542"/>
    </row>
    <row r="161" spans="1:4" s="495" customFormat="1" ht="12.75" customHeight="1">
      <c r="A161" s="183"/>
      <c r="B161" s="493" t="s">
        <v>1973</v>
      </c>
      <c r="C161" s="494" t="s">
        <v>1978</v>
      </c>
      <c r="D161" s="542"/>
    </row>
    <row r="162" spans="1:4" s="495" customFormat="1" ht="12.75" customHeight="1">
      <c r="A162" s="183"/>
      <c r="B162" s="493" t="s">
        <v>1975</v>
      </c>
      <c r="C162" s="494" t="s">
        <v>1980</v>
      </c>
      <c r="D162" s="542"/>
    </row>
    <row r="163" spans="1:4" s="495" customFormat="1" ht="12.75" customHeight="1">
      <c r="A163" s="183"/>
      <c r="B163" s="493" t="s">
        <v>1977</v>
      </c>
      <c r="C163" s="494" t="s">
        <v>1982</v>
      </c>
      <c r="D163" s="542"/>
    </row>
    <row r="164" spans="1:4" s="495" customFormat="1" ht="12.75" customHeight="1">
      <c r="A164" s="183"/>
      <c r="B164" s="493" t="s">
        <v>1979</v>
      </c>
      <c r="C164" s="494" t="s">
        <v>1984</v>
      </c>
      <c r="D164" s="542"/>
    </row>
    <row r="165" spans="1:4" s="495" customFormat="1" ht="12.75" customHeight="1">
      <c r="A165" s="183"/>
      <c r="B165" s="493" t="s">
        <v>1981</v>
      </c>
      <c r="C165" s="494" t="s">
        <v>1986</v>
      </c>
      <c r="D165" s="542"/>
    </row>
    <row r="166" spans="1:4" s="495" customFormat="1" ht="12.75" customHeight="1">
      <c r="A166" s="183"/>
      <c r="B166" s="493" t="s">
        <v>1983</v>
      </c>
      <c r="C166" s="494" t="s">
        <v>1988</v>
      </c>
      <c r="D166" s="542"/>
    </row>
    <row r="167" spans="1:4" s="495" customFormat="1" ht="12.75" customHeight="1">
      <c r="A167" s="183"/>
      <c r="B167" s="493" t="s">
        <v>1985</v>
      </c>
      <c r="C167" s="494" t="s">
        <v>1990</v>
      </c>
      <c r="D167" s="542"/>
    </row>
    <row r="168" spans="1:4" s="495" customFormat="1" ht="12.75" customHeight="1">
      <c r="A168" s="183"/>
      <c r="B168" s="493" t="s">
        <v>1987</v>
      </c>
      <c r="C168" s="494" t="s">
        <v>1992</v>
      </c>
      <c r="D168" s="542"/>
    </row>
    <row r="169" spans="1:4" s="495" customFormat="1" ht="12.75" customHeight="1">
      <c r="A169" s="183"/>
      <c r="B169" s="493" t="s">
        <v>1989</v>
      </c>
      <c r="C169" s="494" t="s">
        <v>1994</v>
      </c>
      <c r="D169" s="542"/>
    </row>
    <row r="170" spans="1:4" s="495" customFormat="1" ht="12.75" customHeight="1">
      <c r="A170" s="183"/>
      <c r="B170" s="493" t="s">
        <v>1991</v>
      </c>
      <c r="C170" s="494" t="s">
        <v>1996</v>
      </c>
      <c r="D170" s="542"/>
    </row>
    <row r="171" spans="1:4" s="495" customFormat="1" ht="12.75" customHeight="1">
      <c r="A171" s="183"/>
      <c r="B171" s="493" t="s">
        <v>1993</v>
      </c>
      <c r="C171" s="494" t="s">
        <v>1998</v>
      </c>
      <c r="D171" s="542"/>
    </row>
    <row r="172" spans="1:4" s="495" customFormat="1" ht="12.75" customHeight="1">
      <c r="A172" s="183"/>
      <c r="B172" s="493" t="s">
        <v>1995</v>
      </c>
      <c r="C172" s="494" t="s">
        <v>2000</v>
      </c>
      <c r="D172" s="542"/>
    </row>
    <row r="173" spans="1:4" s="495" customFormat="1" ht="12.75" customHeight="1">
      <c r="A173" s="183"/>
      <c r="B173" s="493" t="s">
        <v>1997</v>
      </c>
      <c r="C173" s="494" t="s">
        <v>2002</v>
      </c>
      <c r="D173" s="542"/>
    </row>
    <row r="174" spans="1:4" s="495" customFormat="1" ht="12.75" customHeight="1">
      <c r="A174" s="183"/>
      <c r="B174" s="493" t="s">
        <v>1999</v>
      </c>
      <c r="C174" s="494" t="s">
        <v>2004</v>
      </c>
      <c r="D174" s="542"/>
    </row>
    <row r="175" spans="1:4" s="495" customFormat="1" ht="12.75" customHeight="1">
      <c r="A175" s="183"/>
      <c r="B175" s="493" t="s">
        <v>2001</v>
      </c>
      <c r="C175" s="494" t="s">
        <v>2006</v>
      </c>
      <c r="D175" s="542"/>
    </row>
    <row r="176" spans="1:4" s="495" customFormat="1" ht="12.75" customHeight="1">
      <c r="A176" s="183"/>
      <c r="B176" s="493" t="s">
        <v>2003</v>
      </c>
      <c r="C176" s="494" t="s">
        <v>2008</v>
      </c>
      <c r="D176" s="542"/>
    </row>
    <row r="177" spans="1:4" s="495" customFormat="1" ht="12.75" customHeight="1">
      <c r="A177" s="183"/>
      <c r="B177" s="493" t="s">
        <v>2005</v>
      </c>
      <c r="C177" s="494" t="s">
        <v>2010</v>
      </c>
      <c r="D177" s="542"/>
    </row>
    <row r="178" spans="1:4" s="495" customFormat="1" ht="12.75" customHeight="1">
      <c r="A178" s="183"/>
      <c r="B178" s="493" t="s">
        <v>2007</v>
      </c>
      <c r="C178" s="494" t="s">
        <v>2012</v>
      </c>
      <c r="D178" s="542"/>
    </row>
    <row r="179" spans="1:4" s="495" customFormat="1" ht="12.75" customHeight="1">
      <c r="A179" s="183"/>
      <c r="B179" s="493" t="s">
        <v>2009</v>
      </c>
      <c r="C179" s="494" t="s">
        <v>2014</v>
      </c>
      <c r="D179" s="542"/>
    </row>
    <row r="180" spans="1:4" s="495" customFormat="1" ht="12.75" customHeight="1">
      <c r="A180" s="183"/>
      <c r="B180" s="493" t="s">
        <v>2011</v>
      </c>
      <c r="C180" s="494" t="s">
        <v>2016</v>
      </c>
      <c r="D180" s="542"/>
    </row>
    <row r="181" spans="1:4" s="495" customFormat="1" ht="12.75" customHeight="1">
      <c r="A181" s="183"/>
      <c r="B181" s="493" t="s">
        <v>2013</v>
      </c>
      <c r="C181" s="494" t="s">
        <v>2018</v>
      </c>
      <c r="D181" s="542"/>
    </row>
    <row r="182" spans="1:4" s="495" customFormat="1" ht="12.75" customHeight="1">
      <c r="A182" s="183"/>
      <c r="B182" s="493" t="s">
        <v>2015</v>
      </c>
      <c r="C182" s="494" t="s">
        <v>2020</v>
      </c>
      <c r="D182" s="542"/>
    </row>
    <row r="183" spans="1:4" s="495" customFormat="1" ht="12.75" customHeight="1">
      <c r="A183" s="183"/>
      <c r="B183" s="493" t="s">
        <v>2017</v>
      </c>
      <c r="C183" s="494" t="s">
        <v>2022</v>
      </c>
      <c r="D183" s="542"/>
    </row>
    <row r="184" spans="1:4" s="495" customFormat="1" ht="12.75" customHeight="1">
      <c r="A184" s="183"/>
      <c r="B184" s="493" t="s">
        <v>2019</v>
      </c>
      <c r="C184" s="494" t="s">
        <v>2024</v>
      </c>
      <c r="D184" s="542"/>
    </row>
    <row r="185" spans="1:4" s="495" customFormat="1" ht="12.75" customHeight="1">
      <c r="A185" s="183"/>
      <c r="B185" s="493" t="s">
        <v>2021</v>
      </c>
      <c r="C185" s="494" t="s">
        <v>2026</v>
      </c>
      <c r="D185" s="542"/>
    </row>
    <row r="186" spans="1:4" s="495" customFormat="1" ht="12.75" customHeight="1">
      <c r="A186" s="183"/>
      <c r="B186" s="493" t="s">
        <v>2023</v>
      </c>
      <c r="C186" s="494" t="s">
        <v>2028</v>
      </c>
      <c r="D186" s="542"/>
    </row>
    <row r="187" spans="1:4" s="495" customFormat="1" ht="12.75" customHeight="1">
      <c r="A187" s="183"/>
      <c r="B187" s="493" t="s">
        <v>2025</v>
      </c>
      <c r="C187" s="494" t="s">
        <v>2030</v>
      </c>
      <c r="D187" s="542"/>
    </row>
    <row r="188" spans="1:4" s="495" customFormat="1" ht="12.75" customHeight="1">
      <c r="A188" s="183"/>
      <c r="B188" s="493" t="s">
        <v>2027</v>
      </c>
      <c r="C188" s="494" t="s">
        <v>2032</v>
      </c>
      <c r="D188" s="542"/>
    </row>
    <row r="189" spans="1:4" s="495" customFormat="1" ht="12.75" customHeight="1">
      <c r="A189" s="183"/>
      <c r="B189" s="493" t="s">
        <v>2029</v>
      </c>
      <c r="C189" s="494" t="s">
        <v>2034</v>
      </c>
      <c r="D189" s="542"/>
    </row>
    <row r="190" spans="1:4" s="495" customFormat="1" ht="12.75" customHeight="1">
      <c r="A190" s="183"/>
      <c r="B190" s="493" t="s">
        <v>2031</v>
      </c>
      <c r="C190" s="496" t="s">
        <v>2036</v>
      </c>
      <c r="D190" s="542"/>
    </row>
    <row r="191" spans="1:4" s="495" customFormat="1" ht="12.75" customHeight="1">
      <c r="A191" s="183"/>
      <c r="B191" s="493" t="s">
        <v>2033</v>
      </c>
      <c r="C191" s="494" t="s">
        <v>2038</v>
      </c>
      <c r="D191" s="542"/>
    </row>
    <row r="192" spans="1:4" s="495" customFormat="1" ht="12.75" customHeight="1">
      <c r="A192" s="183"/>
      <c r="B192" s="493" t="s">
        <v>2035</v>
      </c>
      <c r="C192" s="494" t="s">
        <v>2040</v>
      </c>
      <c r="D192" s="542"/>
    </row>
    <row r="193" spans="1:4" s="495" customFormat="1" ht="12.75" customHeight="1">
      <c r="A193" s="183"/>
      <c r="B193" s="493" t="s">
        <v>2037</v>
      </c>
      <c r="C193" s="494" t="s">
        <v>2042</v>
      </c>
      <c r="D193" s="542"/>
    </row>
    <row r="194" spans="1:4" s="495" customFormat="1" ht="12.75" customHeight="1">
      <c r="A194" s="183"/>
      <c r="B194" s="493" t="s">
        <v>2039</v>
      </c>
      <c r="C194" s="494" t="s">
        <v>2044</v>
      </c>
      <c r="D194" s="542"/>
    </row>
    <row r="195" spans="1:4" s="495" customFormat="1" ht="12.75" customHeight="1">
      <c r="A195" s="183"/>
      <c r="B195" s="493" t="s">
        <v>2041</v>
      </c>
      <c r="C195" s="494" t="s">
        <v>2046</v>
      </c>
      <c r="D195" s="542"/>
    </row>
    <row r="196" spans="1:4" s="495" customFormat="1" ht="12.75" customHeight="1">
      <c r="A196" s="183"/>
      <c r="B196" s="493" t="s">
        <v>2043</v>
      </c>
      <c r="C196" s="494" t="s">
        <v>2048</v>
      </c>
      <c r="D196" s="542"/>
    </row>
    <row r="197" spans="1:4" s="495" customFormat="1" ht="12.75" customHeight="1">
      <c r="A197" s="183"/>
      <c r="B197" s="493" t="s">
        <v>2045</v>
      </c>
      <c r="C197" s="494" t="s">
        <v>2050</v>
      </c>
      <c r="D197" s="542"/>
    </row>
    <row r="198" spans="1:4" s="495" customFormat="1" ht="12.75" customHeight="1">
      <c r="A198" s="183"/>
      <c r="B198" s="493" t="s">
        <v>2047</v>
      </c>
      <c r="C198" s="494" t="s">
        <v>2052</v>
      </c>
      <c r="D198" s="542"/>
    </row>
    <row r="199" spans="1:4" s="495" customFormat="1" ht="12.75" customHeight="1">
      <c r="A199" s="183"/>
      <c r="B199" s="493" t="s">
        <v>2049</v>
      </c>
      <c r="C199" s="494" t="s">
        <v>2054</v>
      </c>
      <c r="D199" s="542"/>
    </row>
    <row r="200" spans="1:4" s="495" customFormat="1" ht="12.75" customHeight="1">
      <c r="A200" s="183"/>
      <c r="B200" s="493" t="s">
        <v>2051</v>
      </c>
      <c r="C200" s="494" t="s">
        <v>2056</v>
      </c>
      <c r="D200" s="542"/>
    </row>
    <row r="201" spans="1:4" s="495" customFormat="1" ht="12.75" customHeight="1">
      <c r="A201" s="183"/>
      <c r="B201" s="493" t="s">
        <v>2053</v>
      </c>
      <c r="C201" s="494" t="s">
        <v>2058</v>
      </c>
      <c r="D201" s="542"/>
    </row>
    <row r="202" spans="1:4" s="495" customFormat="1" ht="12.75" customHeight="1">
      <c r="A202" s="183"/>
      <c r="B202" s="493" t="s">
        <v>2055</v>
      </c>
      <c r="C202" s="494" t="s">
        <v>2060</v>
      </c>
      <c r="D202" s="542"/>
    </row>
    <row r="203" spans="1:4" s="495" customFormat="1" ht="12.75" customHeight="1">
      <c r="A203" s="183"/>
      <c r="B203" s="493" t="s">
        <v>2057</v>
      </c>
      <c r="C203" s="494" t="s">
        <v>2062</v>
      </c>
      <c r="D203" s="542"/>
    </row>
    <row r="204" spans="1:4" s="495" customFormat="1" ht="12.75" customHeight="1">
      <c r="A204" s="183"/>
      <c r="B204" s="493" t="s">
        <v>2059</v>
      </c>
      <c r="C204" s="494" t="s">
        <v>2064</v>
      </c>
      <c r="D204" s="542"/>
    </row>
    <row r="205" spans="1:4" s="495" customFormat="1" ht="12.75" customHeight="1">
      <c r="A205" s="183"/>
      <c r="B205" s="493" t="s">
        <v>2061</v>
      </c>
      <c r="C205" s="494" t="s">
        <v>2066</v>
      </c>
      <c r="D205" s="542"/>
    </row>
    <row r="206" spans="1:4" s="495" customFormat="1" ht="12.75" customHeight="1">
      <c r="A206" s="183"/>
      <c r="B206" s="493" t="s">
        <v>2063</v>
      </c>
      <c r="C206" s="494" t="s">
        <v>2068</v>
      </c>
      <c r="D206" s="542"/>
    </row>
    <row r="207" spans="1:4" s="495" customFormat="1" ht="12.75" customHeight="1">
      <c r="A207" s="183"/>
      <c r="B207" s="493" t="s">
        <v>2065</v>
      </c>
      <c r="C207" s="494" t="s">
        <v>2070</v>
      </c>
      <c r="D207" s="542"/>
    </row>
    <row r="208" spans="1:4" s="495" customFormat="1" ht="12.75" customHeight="1">
      <c r="A208" s="183"/>
      <c r="B208" s="493" t="s">
        <v>2067</v>
      </c>
      <c r="C208" s="494" t="s">
        <v>2072</v>
      </c>
      <c r="D208" s="542"/>
    </row>
    <row r="209" spans="1:4" s="495" customFormat="1" ht="12.75" customHeight="1">
      <c r="A209" s="183"/>
      <c r="B209" s="493" t="s">
        <v>2069</v>
      </c>
      <c r="C209" s="494" t="s">
        <v>2074</v>
      </c>
      <c r="D209" s="542"/>
    </row>
    <row r="210" spans="1:4" s="495" customFormat="1" ht="12.75" customHeight="1">
      <c r="A210" s="183"/>
      <c r="B210" s="493" t="s">
        <v>2071</v>
      </c>
      <c r="C210" s="494" t="s">
        <v>2424</v>
      </c>
      <c r="D210" s="542"/>
    </row>
    <row r="211" spans="1:4" s="495" customFormat="1" ht="12.75" customHeight="1">
      <c r="A211" s="183"/>
      <c r="B211" s="493" t="s">
        <v>2073</v>
      </c>
      <c r="C211" s="494" t="s">
        <v>2076</v>
      </c>
      <c r="D211" s="542"/>
    </row>
    <row r="212" spans="1:4" s="495" customFormat="1" ht="12.75" customHeight="1">
      <c r="A212" s="183"/>
      <c r="B212" s="493" t="s">
        <v>2075</v>
      </c>
      <c r="C212" s="494" t="s">
        <v>2078</v>
      </c>
      <c r="D212" s="542"/>
    </row>
    <row r="213" spans="1:4" s="495" customFormat="1" ht="12.75" customHeight="1">
      <c r="A213" s="183"/>
      <c r="B213" s="493" t="s">
        <v>2077</v>
      </c>
      <c r="C213" s="494" t="s">
        <v>2080</v>
      </c>
      <c r="D213" s="542"/>
    </row>
    <row r="214" spans="1:4" s="495" customFormat="1" ht="12.75" customHeight="1">
      <c r="A214" s="183"/>
      <c r="B214" s="493" t="s">
        <v>2079</v>
      </c>
      <c r="C214" s="494" t="s">
        <v>2082</v>
      </c>
      <c r="D214" s="542"/>
    </row>
    <row r="215" spans="1:4" s="495" customFormat="1" ht="12.75" customHeight="1">
      <c r="A215" s="497"/>
      <c r="B215" s="493" t="s">
        <v>2081</v>
      </c>
      <c r="C215" s="494" t="s">
        <v>2084</v>
      </c>
      <c r="D215" s="542"/>
    </row>
    <row r="216" spans="1:4" s="495" customFormat="1" ht="12.75" customHeight="1">
      <c r="A216" s="183"/>
      <c r="B216" s="493" t="s">
        <v>2083</v>
      </c>
      <c r="C216" s="494" t="s">
        <v>2086</v>
      </c>
      <c r="D216" s="542"/>
    </row>
    <row r="217" spans="1:4" s="495" customFormat="1" ht="12.75" customHeight="1">
      <c r="A217" s="183"/>
      <c r="B217" s="493" t="s">
        <v>2085</v>
      </c>
      <c r="C217" s="494" t="s">
        <v>2088</v>
      </c>
      <c r="D217" s="542"/>
    </row>
    <row r="218" spans="1:4" s="495" customFormat="1" ht="12.75" customHeight="1">
      <c r="A218" s="183"/>
      <c r="B218" s="493" t="s">
        <v>2087</v>
      </c>
      <c r="C218" s="494" t="s">
        <v>2090</v>
      </c>
      <c r="D218" s="542"/>
    </row>
    <row r="219" spans="1:4" s="495" customFormat="1" ht="12.75" customHeight="1">
      <c r="A219" s="183"/>
      <c r="B219" s="493" t="s">
        <v>2089</v>
      </c>
      <c r="C219" s="494" t="s">
        <v>2092</v>
      </c>
      <c r="D219" s="542"/>
    </row>
    <row r="220" spans="1:4" s="495" customFormat="1" ht="12.75" customHeight="1">
      <c r="A220" s="183"/>
      <c r="B220" s="493" t="s">
        <v>2091</v>
      </c>
      <c r="C220" s="494" t="s">
        <v>2094</v>
      </c>
      <c r="D220" s="542"/>
    </row>
    <row r="221" spans="1:4" s="495" customFormat="1" ht="12.75" customHeight="1">
      <c r="A221" s="183"/>
      <c r="B221" s="493" t="s">
        <v>2093</v>
      </c>
      <c r="C221" s="494" t="s">
        <v>2096</v>
      </c>
      <c r="D221" s="542"/>
    </row>
    <row r="222" spans="1:4" s="495" customFormat="1" ht="12.75" customHeight="1">
      <c r="A222" s="183"/>
      <c r="B222" s="493" t="s">
        <v>2095</v>
      </c>
      <c r="C222" s="494" t="s">
        <v>2098</v>
      </c>
      <c r="D222" s="542"/>
    </row>
    <row r="223" spans="1:4" s="495" customFormat="1" ht="12.75" customHeight="1">
      <c r="A223" s="183"/>
      <c r="B223" s="493" t="s">
        <v>2097</v>
      </c>
      <c r="C223" s="494" t="s">
        <v>2100</v>
      </c>
      <c r="D223" s="542"/>
    </row>
    <row r="224" spans="1:4" s="495" customFormat="1" ht="12.75" customHeight="1">
      <c r="A224" s="183"/>
      <c r="B224" s="493" t="s">
        <v>2099</v>
      </c>
      <c r="C224" s="494" t="s">
        <v>2102</v>
      </c>
      <c r="D224" s="542"/>
    </row>
    <row r="225" spans="1:4" s="495" customFormat="1" ht="12.75" customHeight="1">
      <c r="A225" s="183"/>
      <c r="B225" s="493" t="s">
        <v>2101</v>
      </c>
      <c r="C225" s="494" t="s">
        <v>2104</v>
      </c>
      <c r="D225" s="542"/>
    </row>
    <row r="226" spans="1:4" s="495" customFormat="1" ht="12.75" customHeight="1">
      <c r="A226" s="183"/>
      <c r="B226" s="493" t="s">
        <v>2103</v>
      </c>
      <c r="C226" s="494" t="s">
        <v>2106</v>
      </c>
      <c r="D226" s="542"/>
    </row>
    <row r="227" spans="1:4" s="495" customFormat="1" ht="12.75" customHeight="1">
      <c r="A227" s="183"/>
      <c r="B227" s="493" t="s">
        <v>2105</v>
      </c>
      <c r="C227" s="494" t="s">
        <v>2108</v>
      </c>
      <c r="D227" s="542"/>
    </row>
    <row r="228" spans="1:4" s="495" customFormat="1" ht="12.75" customHeight="1">
      <c r="A228" s="183"/>
      <c r="B228" s="493" t="s">
        <v>2107</v>
      </c>
      <c r="C228" s="494" t="s">
        <v>2110</v>
      </c>
      <c r="D228" s="542"/>
    </row>
    <row r="229" spans="1:4" s="495" customFormat="1" ht="12.75" customHeight="1">
      <c r="A229" s="183"/>
      <c r="B229" s="493" t="s">
        <v>2109</v>
      </c>
      <c r="C229" s="494" t="s">
        <v>2112</v>
      </c>
      <c r="D229" s="542"/>
    </row>
    <row r="230" spans="1:4" s="495" customFormat="1" ht="12.75" customHeight="1">
      <c r="A230" s="183"/>
      <c r="B230" s="493" t="s">
        <v>2111</v>
      </c>
      <c r="C230" s="494" t="s">
        <v>2114</v>
      </c>
      <c r="D230" s="542"/>
    </row>
    <row r="231" spans="1:4" s="495" customFormat="1" ht="12.75" customHeight="1">
      <c r="A231" s="183"/>
      <c r="B231" s="493" t="s">
        <v>2113</v>
      </c>
      <c r="C231" s="494" t="s">
        <v>2116</v>
      </c>
      <c r="D231" s="542"/>
    </row>
    <row r="232" spans="1:4" s="495" customFormat="1" ht="12.75" customHeight="1">
      <c r="A232" s="183"/>
      <c r="B232" s="493" t="s">
        <v>2115</v>
      </c>
      <c r="C232" s="494" t="s">
        <v>2118</v>
      </c>
      <c r="D232" s="542"/>
    </row>
    <row r="233" spans="1:4" s="495" customFormat="1" ht="12.75" customHeight="1">
      <c r="A233" s="183"/>
      <c r="B233" s="493" t="s">
        <v>2117</v>
      </c>
      <c r="C233" s="494" t="s">
        <v>2120</v>
      </c>
      <c r="D233" s="542"/>
    </row>
    <row r="234" spans="1:4" s="495" customFormat="1" ht="12.75" customHeight="1">
      <c r="A234" s="183"/>
      <c r="B234" s="493" t="s">
        <v>2119</v>
      </c>
      <c r="C234" s="494" t="s">
        <v>2122</v>
      </c>
      <c r="D234" s="542"/>
    </row>
    <row r="235" spans="1:4" s="495" customFormat="1" ht="12.75" customHeight="1">
      <c r="A235" s="183"/>
      <c r="B235" s="493" t="s">
        <v>2121</v>
      </c>
      <c r="C235" s="494" t="s">
        <v>2124</v>
      </c>
      <c r="D235" s="542"/>
    </row>
    <row r="236" spans="1:4" s="495" customFormat="1" ht="12.75" customHeight="1">
      <c r="A236" s="183"/>
      <c r="B236" s="493" t="s">
        <v>2123</v>
      </c>
      <c r="C236" s="494" t="s">
        <v>2126</v>
      </c>
      <c r="D236" s="542"/>
    </row>
    <row r="237" spans="1:4" s="495" customFormat="1" ht="12.75" customHeight="1">
      <c r="A237" s="183"/>
      <c r="B237" s="493" t="s">
        <v>2125</v>
      </c>
      <c r="C237" s="494" t="s">
        <v>2128</v>
      </c>
      <c r="D237" s="542"/>
    </row>
    <row r="238" spans="1:4" s="495" customFormat="1" ht="12.75" customHeight="1">
      <c r="A238" s="183"/>
      <c r="B238" s="493" t="s">
        <v>2127</v>
      </c>
      <c r="C238" s="494" t="s">
        <v>2130</v>
      </c>
      <c r="D238" s="542"/>
    </row>
    <row r="239" spans="1:4" s="495" customFormat="1" ht="12.75" customHeight="1">
      <c r="A239" s="183"/>
      <c r="B239" s="493" t="s">
        <v>2129</v>
      </c>
      <c r="C239" s="494" t="s">
        <v>2132</v>
      </c>
      <c r="D239" s="542"/>
    </row>
    <row r="240" spans="1:4" s="495" customFormat="1" ht="12.75" customHeight="1">
      <c r="A240" s="183"/>
      <c r="B240" s="493" t="s">
        <v>2131</v>
      </c>
      <c r="C240" s="494" t="s">
        <v>2134</v>
      </c>
      <c r="D240" s="542"/>
    </row>
    <row r="241" spans="1:4" s="495" customFormat="1" ht="12.75" customHeight="1">
      <c r="A241" s="183"/>
      <c r="B241" s="493" t="s">
        <v>2133</v>
      </c>
      <c r="C241" s="494" t="s">
        <v>2136</v>
      </c>
      <c r="D241" s="542"/>
    </row>
    <row r="242" spans="1:4" s="495" customFormat="1" ht="12.75" customHeight="1">
      <c r="A242" s="183"/>
      <c r="B242" s="493" t="s">
        <v>2135</v>
      </c>
      <c r="C242" s="494" t="s">
        <v>2138</v>
      </c>
      <c r="D242" s="542"/>
    </row>
    <row r="243" spans="1:4" s="495" customFormat="1" ht="12.75" customHeight="1">
      <c r="A243" s="183"/>
      <c r="B243" s="493" t="s">
        <v>2137</v>
      </c>
      <c r="C243" s="494" t="s">
        <v>2140</v>
      </c>
      <c r="D243" s="542"/>
    </row>
    <row r="244" spans="1:4" s="495" customFormat="1" ht="12.75" customHeight="1">
      <c r="A244" s="183"/>
      <c r="B244" s="493" t="s">
        <v>2139</v>
      </c>
      <c r="C244" s="494" t="s">
        <v>2142</v>
      </c>
      <c r="D244" s="542"/>
    </row>
    <row r="245" spans="1:4" s="495" customFormat="1" ht="12.75" customHeight="1">
      <c r="A245" s="183"/>
      <c r="B245" s="493" t="s">
        <v>2141</v>
      </c>
      <c r="C245" s="494" t="s">
        <v>2609</v>
      </c>
      <c r="D245" s="542"/>
    </row>
    <row r="246" spans="1:4" s="495" customFormat="1" ht="12.75" customHeight="1">
      <c r="A246" s="183"/>
      <c r="B246" s="493" t="s">
        <v>2143</v>
      </c>
      <c r="C246" s="494" t="s">
        <v>2144</v>
      </c>
      <c r="D246" s="542"/>
    </row>
    <row r="247" spans="1:4" s="495" customFormat="1" ht="12.75" customHeight="1">
      <c r="A247" s="183"/>
      <c r="B247" s="493" t="s">
        <v>2145</v>
      </c>
      <c r="C247" s="494" t="s">
        <v>2146</v>
      </c>
      <c r="D247" s="542"/>
    </row>
    <row r="248" spans="1:4" s="495" customFormat="1" ht="12.75" customHeight="1">
      <c r="A248" s="183"/>
      <c r="B248" s="493" t="s">
        <v>2147</v>
      </c>
      <c r="C248" s="494" t="s">
        <v>2148</v>
      </c>
      <c r="D248" s="542"/>
    </row>
    <row r="249" spans="1:4" s="495" customFormat="1" ht="12.75" customHeight="1">
      <c r="A249" s="183"/>
      <c r="B249" s="493" t="s">
        <v>2149</v>
      </c>
      <c r="C249" s="494" t="s">
        <v>2150</v>
      </c>
      <c r="D249" s="542"/>
    </row>
    <row r="250" spans="1:4" s="495" customFormat="1" ht="12.75" customHeight="1">
      <c r="A250" s="183"/>
      <c r="B250" s="493" t="s">
        <v>2151</v>
      </c>
      <c r="C250" s="494" t="s">
        <v>2152</v>
      </c>
      <c r="D250" s="542"/>
    </row>
    <row r="251" spans="1:4" s="495" customFormat="1" ht="12.75" customHeight="1">
      <c r="A251" s="183"/>
      <c r="B251" s="493" t="s">
        <v>2153</v>
      </c>
      <c r="C251" s="494" t="s">
        <v>2154</v>
      </c>
      <c r="D251" s="542"/>
    </row>
    <row r="252" spans="1:4" s="495" customFormat="1" ht="12.75" customHeight="1">
      <c r="A252" s="183"/>
      <c r="B252" s="493" t="s">
        <v>2155</v>
      </c>
      <c r="C252" s="494" t="s">
        <v>2610</v>
      </c>
      <c r="D252" s="542"/>
    </row>
    <row r="253" spans="1:4" s="495" customFormat="1" ht="12.75" customHeight="1">
      <c r="A253" s="183"/>
      <c r="B253" s="493" t="s">
        <v>2157</v>
      </c>
      <c r="C253" s="494" t="s">
        <v>2156</v>
      </c>
      <c r="D253" s="542"/>
    </row>
    <row r="254" spans="1:4" s="495" customFormat="1" ht="12.75" customHeight="1">
      <c r="A254" s="183"/>
      <c r="B254" s="493" t="s">
        <v>2159</v>
      </c>
      <c r="C254" s="494" t="s">
        <v>2158</v>
      </c>
      <c r="D254" s="542"/>
    </row>
    <row r="255" spans="1:4" s="495" customFormat="1" ht="12.75" customHeight="1">
      <c r="A255" s="183"/>
      <c r="B255" s="493" t="s">
        <v>2161</v>
      </c>
      <c r="C255" s="494" t="s">
        <v>2160</v>
      </c>
      <c r="D255" s="542"/>
    </row>
    <row r="256" spans="1:4" s="495" customFormat="1" ht="12.75" customHeight="1">
      <c r="A256" s="183"/>
      <c r="B256" s="493" t="s">
        <v>2163</v>
      </c>
      <c r="C256" s="494" t="s">
        <v>2162</v>
      </c>
      <c r="D256" s="542"/>
    </row>
    <row r="257" spans="1:4" s="495" customFormat="1" ht="12.75" customHeight="1">
      <c r="A257" s="183"/>
      <c r="B257" s="493" t="s">
        <v>2165</v>
      </c>
      <c r="C257" s="494" t="s">
        <v>2164</v>
      </c>
      <c r="D257" s="542"/>
    </row>
    <row r="258" spans="1:4" s="495" customFormat="1" ht="12.75" customHeight="1">
      <c r="A258" s="183"/>
      <c r="B258" s="493" t="s">
        <v>2167</v>
      </c>
      <c r="C258" s="494" t="s">
        <v>2166</v>
      </c>
      <c r="D258" s="542"/>
    </row>
    <row r="259" spans="1:4" s="495" customFormat="1" ht="12.75" customHeight="1">
      <c r="A259" s="183"/>
      <c r="B259" s="493" t="s">
        <v>2169</v>
      </c>
      <c r="C259" s="494" t="s">
        <v>2168</v>
      </c>
      <c r="D259" s="542"/>
    </row>
    <row r="260" spans="1:4" s="495" customFormat="1" ht="12.75" customHeight="1">
      <c r="A260" s="183"/>
      <c r="B260" s="493" t="s">
        <v>2171</v>
      </c>
      <c r="C260" s="494" t="s">
        <v>2170</v>
      </c>
      <c r="D260" s="542"/>
    </row>
    <row r="261" spans="1:4" s="495" customFormat="1" ht="12.75" customHeight="1">
      <c r="A261" s="183"/>
      <c r="B261" s="493" t="s">
        <v>2173</v>
      </c>
      <c r="C261" s="494" t="s">
        <v>2172</v>
      </c>
      <c r="D261" s="542"/>
    </row>
    <row r="262" spans="1:4" s="495" customFormat="1" ht="12.75" customHeight="1">
      <c r="A262" s="183"/>
      <c r="B262" s="493" t="s">
        <v>2175</v>
      </c>
      <c r="C262" s="494" t="s">
        <v>2174</v>
      </c>
      <c r="D262" s="542"/>
    </row>
    <row r="263" spans="1:4" s="495" customFormat="1" ht="12.75" customHeight="1">
      <c r="A263" s="183"/>
      <c r="B263" s="493" t="s">
        <v>2177</v>
      </c>
      <c r="C263" s="494" t="s">
        <v>2176</v>
      </c>
      <c r="D263" s="542"/>
    </row>
    <row r="264" spans="1:4" s="495" customFormat="1" ht="12.75" customHeight="1">
      <c r="A264" s="183"/>
      <c r="B264" s="493" t="s">
        <v>2179</v>
      </c>
      <c r="C264" s="494" t="s">
        <v>2178</v>
      </c>
      <c r="D264" s="542"/>
    </row>
    <row r="265" spans="1:4" s="495" customFormat="1" ht="12.75" customHeight="1">
      <c r="A265" s="183"/>
      <c r="B265" s="493" t="s">
        <v>2181</v>
      </c>
      <c r="C265" s="494" t="s">
        <v>2180</v>
      </c>
      <c r="D265" s="542"/>
    </row>
    <row r="266" spans="1:4" s="495" customFormat="1" ht="12.75" customHeight="1">
      <c r="A266" s="183"/>
      <c r="B266" s="493" t="s">
        <v>2183</v>
      </c>
      <c r="C266" s="494" t="s">
        <v>2182</v>
      </c>
      <c r="D266" s="542"/>
    </row>
    <row r="267" spans="1:4" s="495" customFormat="1" ht="12.75" customHeight="1">
      <c r="A267" s="183"/>
      <c r="B267" s="493" t="s">
        <v>2185</v>
      </c>
      <c r="C267" s="494" t="s">
        <v>2184</v>
      </c>
      <c r="D267" s="542"/>
    </row>
    <row r="268" spans="1:4" s="495" customFormat="1" ht="12.75" customHeight="1">
      <c r="A268" s="183"/>
      <c r="B268" s="493" t="s">
        <v>2187</v>
      </c>
      <c r="C268" s="494" t="s">
        <v>2186</v>
      </c>
      <c r="D268" s="542"/>
    </row>
    <row r="269" spans="1:4" s="495" customFormat="1" ht="12.75" customHeight="1">
      <c r="A269" s="183"/>
      <c r="B269" s="493" t="s">
        <v>2189</v>
      </c>
      <c r="C269" s="494" t="s">
        <v>2188</v>
      </c>
      <c r="D269" s="542"/>
    </row>
    <row r="270" spans="1:4" s="495" customFormat="1" ht="12.75" customHeight="1">
      <c r="A270" s="183"/>
      <c r="B270" s="493" t="s">
        <v>2191</v>
      </c>
      <c r="C270" s="494" t="s">
        <v>2190</v>
      </c>
      <c r="D270" s="542"/>
    </row>
    <row r="271" spans="1:4" s="495" customFormat="1" ht="12.75" customHeight="1">
      <c r="A271" s="183"/>
      <c r="B271" s="493" t="s">
        <v>2193</v>
      </c>
      <c r="C271" s="494" t="s">
        <v>2192</v>
      </c>
      <c r="D271" s="542"/>
    </row>
    <row r="272" spans="1:4" s="495" customFormat="1" ht="12.75" customHeight="1">
      <c r="A272" s="183"/>
      <c r="B272" s="493" t="s">
        <v>2195</v>
      </c>
      <c r="C272" s="494" t="s">
        <v>2194</v>
      </c>
      <c r="D272" s="542"/>
    </row>
    <row r="273" spans="1:4" s="495" customFormat="1" ht="12.75" customHeight="1">
      <c r="A273" s="183"/>
      <c r="B273" s="493" t="s">
        <v>2197</v>
      </c>
      <c r="C273" s="494" t="s">
        <v>2196</v>
      </c>
      <c r="D273" s="542"/>
    </row>
    <row r="274" spans="1:4" s="495" customFormat="1" ht="12.75" customHeight="1">
      <c r="A274" s="183"/>
      <c r="B274" s="493" t="s">
        <v>2199</v>
      </c>
      <c r="C274" s="494" t="s">
        <v>2198</v>
      </c>
      <c r="D274" s="542"/>
    </row>
    <row r="275" spans="1:4" s="495" customFormat="1" ht="12.75" customHeight="1">
      <c r="A275" s="183"/>
      <c r="B275" s="493" t="s">
        <v>2201</v>
      </c>
      <c r="C275" s="494" t="s">
        <v>2200</v>
      </c>
      <c r="D275" s="542"/>
    </row>
    <row r="276" spans="1:4" s="495" customFormat="1" ht="12.75" customHeight="1">
      <c r="A276" s="183"/>
      <c r="B276" s="493" t="s">
        <v>2203</v>
      </c>
      <c r="C276" s="494" t="s">
        <v>2202</v>
      </c>
      <c r="D276" s="542"/>
    </row>
    <row r="277" spans="1:4" s="495" customFormat="1" ht="12.75" customHeight="1">
      <c r="A277" s="183"/>
      <c r="B277" s="493" t="s">
        <v>2205</v>
      </c>
      <c r="C277" s="494" t="s">
        <v>2204</v>
      </c>
      <c r="D277" s="542"/>
    </row>
    <row r="278" spans="1:4" s="495" customFormat="1" ht="12.75" customHeight="1">
      <c r="A278" s="183"/>
      <c r="B278" s="493" t="s">
        <v>2207</v>
      </c>
      <c r="C278" s="494" t="s">
        <v>2206</v>
      </c>
      <c r="D278" s="542"/>
    </row>
    <row r="279" spans="1:4" s="495" customFormat="1" ht="12.75" customHeight="1">
      <c r="A279" s="183"/>
      <c r="B279" s="493" t="s">
        <v>2209</v>
      </c>
      <c r="C279" s="494" t="s">
        <v>2208</v>
      </c>
      <c r="D279" s="542"/>
    </row>
    <row r="280" spans="1:4" s="495" customFormat="1" ht="12.75" customHeight="1">
      <c r="A280" s="183"/>
      <c r="B280" s="493" t="s">
        <v>2211</v>
      </c>
      <c r="C280" s="494" t="s">
        <v>2210</v>
      </c>
      <c r="D280" s="542"/>
    </row>
    <row r="281" spans="1:4" s="495" customFormat="1" ht="12.75" customHeight="1">
      <c r="A281" s="183"/>
      <c r="B281" s="493" t="s">
        <v>2213</v>
      </c>
      <c r="C281" s="494" t="s">
        <v>2212</v>
      </c>
      <c r="D281" s="542"/>
    </row>
    <row r="282" spans="1:4" s="495" customFormat="1" ht="12.75" customHeight="1">
      <c r="A282" s="183"/>
      <c r="B282" s="493" t="s">
        <v>2215</v>
      </c>
      <c r="C282" s="494" t="s">
        <v>2214</v>
      </c>
      <c r="D282" s="542"/>
    </row>
    <row r="283" spans="1:4" s="495" customFormat="1" ht="12.75" customHeight="1">
      <c r="A283" s="183"/>
      <c r="B283" s="493" t="s">
        <v>2217</v>
      </c>
      <c r="C283" s="494" t="s">
        <v>2216</v>
      </c>
      <c r="D283" s="542"/>
    </row>
    <row r="284" spans="1:4" s="495" customFormat="1" ht="12.75" customHeight="1">
      <c r="A284" s="183"/>
      <c r="B284" s="493" t="s">
        <v>2219</v>
      </c>
      <c r="C284" s="494" t="s">
        <v>2218</v>
      </c>
      <c r="D284" s="542"/>
    </row>
    <row r="285" spans="1:4" s="495" customFormat="1" ht="12.75" customHeight="1">
      <c r="A285" s="183"/>
      <c r="B285" s="493" t="s">
        <v>2221</v>
      </c>
      <c r="C285" s="494" t="s">
        <v>2220</v>
      </c>
      <c r="D285" s="542"/>
    </row>
    <row r="286" spans="1:4" s="495" customFormat="1" ht="12.75" customHeight="1">
      <c r="A286" s="183"/>
      <c r="B286" s="493" t="s">
        <v>2223</v>
      </c>
      <c r="C286" s="494" t="s">
        <v>2222</v>
      </c>
      <c r="D286" s="542"/>
    </row>
    <row r="287" spans="1:4" s="495" customFormat="1" ht="12.75" customHeight="1">
      <c r="A287" s="183"/>
      <c r="B287" s="493" t="s">
        <v>2225</v>
      </c>
      <c r="C287" s="494" t="s">
        <v>2224</v>
      </c>
      <c r="D287" s="542"/>
    </row>
    <row r="288" spans="1:4" s="495" customFormat="1" ht="12.75" customHeight="1">
      <c r="A288" s="183"/>
      <c r="B288" s="493" t="s">
        <v>2227</v>
      </c>
      <c r="C288" s="494" t="s">
        <v>2226</v>
      </c>
      <c r="D288" s="542"/>
    </row>
    <row r="289" spans="1:4" s="495" customFormat="1" ht="12.75" customHeight="1">
      <c r="A289" s="183"/>
      <c r="B289" s="493" t="s">
        <v>2229</v>
      </c>
      <c r="C289" s="494" t="s">
        <v>2228</v>
      </c>
      <c r="D289" s="542"/>
    </row>
    <row r="290" spans="1:4" s="495" customFormat="1" ht="12.75" customHeight="1">
      <c r="A290" s="183"/>
      <c r="B290" s="493" t="s">
        <v>2231</v>
      </c>
      <c r="C290" s="494" t="s">
        <v>2230</v>
      </c>
      <c r="D290" s="542"/>
    </row>
    <row r="291" spans="1:4" s="495" customFormat="1" ht="12.75" customHeight="1">
      <c r="A291" s="183"/>
      <c r="B291" s="493" t="s">
        <v>2233</v>
      </c>
      <c r="C291" s="494" t="s">
        <v>2232</v>
      </c>
      <c r="D291" s="542"/>
    </row>
    <row r="292" spans="1:4" s="495" customFormat="1" ht="12.75" customHeight="1">
      <c r="A292" s="183"/>
      <c r="B292" s="493" t="s">
        <v>2235</v>
      </c>
      <c r="C292" s="494" t="s">
        <v>2234</v>
      </c>
      <c r="D292" s="542"/>
    </row>
    <row r="293" spans="1:4" s="495" customFormat="1" ht="12.75" customHeight="1">
      <c r="A293" s="183"/>
      <c r="B293" s="493" t="s">
        <v>2237</v>
      </c>
      <c r="C293" s="494" t="s">
        <v>2236</v>
      </c>
      <c r="D293" s="542"/>
    </row>
    <row r="294" spans="1:4" s="495" customFormat="1" ht="12.75" customHeight="1">
      <c r="A294" s="183"/>
      <c r="B294" s="493" t="s">
        <v>2239</v>
      </c>
      <c r="C294" s="494" t="s">
        <v>2238</v>
      </c>
      <c r="D294" s="542"/>
    </row>
    <row r="295" spans="1:4" s="495" customFormat="1" ht="12.75" customHeight="1">
      <c r="A295" s="183"/>
      <c r="B295" s="493" t="s">
        <v>2241</v>
      </c>
      <c r="C295" s="494" t="s">
        <v>2240</v>
      </c>
      <c r="D295" s="542"/>
    </row>
    <row r="296" spans="1:4" s="495" customFormat="1" ht="12.75" customHeight="1">
      <c r="A296" s="183"/>
      <c r="B296" s="493" t="s">
        <v>2243</v>
      </c>
      <c r="C296" s="494" t="s">
        <v>2242</v>
      </c>
      <c r="D296" s="542"/>
    </row>
    <row r="297" spans="1:4" s="495" customFormat="1" ht="12.75" customHeight="1">
      <c r="A297" s="183"/>
      <c r="B297" s="493" t="s">
        <v>2245</v>
      </c>
      <c r="C297" s="494" t="s">
        <v>2244</v>
      </c>
      <c r="D297" s="542"/>
    </row>
    <row r="298" spans="1:4" s="495" customFormat="1" ht="12.75" customHeight="1">
      <c r="A298" s="183"/>
      <c r="B298" s="493" t="s">
        <v>2247</v>
      </c>
      <c r="C298" s="494" t="s">
        <v>2246</v>
      </c>
      <c r="D298" s="542"/>
    </row>
    <row r="299" spans="1:4" s="495" customFormat="1" ht="12.75" customHeight="1">
      <c r="A299" s="183"/>
      <c r="B299" s="493" t="s">
        <v>2249</v>
      </c>
      <c r="C299" s="494" t="s">
        <v>2248</v>
      </c>
      <c r="D299" s="542"/>
    </row>
    <row r="300" spans="1:4" s="495" customFormat="1" ht="12.75" customHeight="1">
      <c r="A300" s="183"/>
      <c r="B300" s="493" t="s">
        <v>2251</v>
      </c>
      <c r="C300" s="494" t="s">
        <v>2250</v>
      </c>
      <c r="D300" s="542"/>
    </row>
    <row r="301" spans="1:4" s="495" customFormat="1" ht="12.75" customHeight="1">
      <c r="A301" s="183"/>
      <c r="B301" s="493" t="s">
        <v>2253</v>
      </c>
      <c r="C301" s="494" t="s">
        <v>2252</v>
      </c>
      <c r="D301" s="542"/>
    </row>
    <row r="302" spans="1:4" s="495" customFormat="1" ht="12.75" customHeight="1">
      <c r="A302" s="183"/>
      <c r="B302" s="493" t="s">
        <v>2255</v>
      </c>
      <c r="C302" s="494" t="s">
        <v>2254</v>
      </c>
      <c r="D302" s="542"/>
    </row>
    <row r="303" spans="1:4" s="495" customFormat="1" ht="12.75" customHeight="1">
      <c r="A303" s="183"/>
      <c r="B303" s="493" t="s">
        <v>2257</v>
      </c>
      <c r="C303" s="494" t="s">
        <v>2449</v>
      </c>
      <c r="D303" s="540"/>
    </row>
    <row r="304" spans="1:4" s="495" customFormat="1" ht="12.75" customHeight="1">
      <c r="A304" s="183"/>
      <c r="B304" s="493" t="s">
        <v>2259</v>
      </c>
      <c r="C304" s="494" t="s">
        <v>2450</v>
      </c>
      <c r="D304" s="540"/>
    </row>
    <row r="305" spans="1:4" s="495" customFormat="1" ht="12.75" customHeight="1">
      <c r="A305" s="183"/>
      <c r="B305" s="493" t="s">
        <v>2261</v>
      </c>
      <c r="C305" s="494" t="s">
        <v>2256</v>
      </c>
      <c r="D305" s="540"/>
    </row>
    <row r="306" spans="1:4" s="495" customFormat="1" ht="12.75" customHeight="1">
      <c r="A306" s="183"/>
      <c r="B306" s="493" t="s">
        <v>2263</v>
      </c>
      <c r="C306" s="494" t="s">
        <v>2258</v>
      </c>
      <c r="D306" s="540"/>
    </row>
    <row r="307" spans="1:4" s="495" customFormat="1" ht="12.75" customHeight="1">
      <c r="A307" s="183"/>
      <c r="B307" s="493" t="s">
        <v>2265</v>
      </c>
      <c r="C307" s="494" t="s">
        <v>2260</v>
      </c>
      <c r="D307" s="540"/>
    </row>
    <row r="308" spans="1:4" s="495" customFormat="1" ht="12.75" customHeight="1">
      <c r="A308" s="183"/>
      <c r="B308" s="493" t="s">
        <v>2267</v>
      </c>
      <c r="C308" s="494" t="s">
        <v>2262</v>
      </c>
      <c r="D308" s="540"/>
    </row>
    <row r="309" spans="1:4" s="495" customFormat="1" ht="12.75" customHeight="1">
      <c r="A309" s="183"/>
      <c r="B309" s="493" t="s">
        <v>2269</v>
      </c>
      <c r="C309" s="494" t="s">
        <v>2264</v>
      </c>
      <c r="D309" s="540"/>
    </row>
    <row r="310" spans="1:4" s="495" customFormat="1" ht="12.75" customHeight="1">
      <c r="A310" s="183"/>
      <c r="B310" s="493" t="s">
        <v>2271</v>
      </c>
      <c r="C310" s="494" t="s">
        <v>2266</v>
      </c>
      <c r="D310" s="540"/>
    </row>
    <row r="311" spans="1:4" s="495" customFormat="1" ht="12.75" customHeight="1">
      <c r="A311" s="183"/>
      <c r="B311" s="493" t="s">
        <v>2273</v>
      </c>
      <c r="C311" s="494" t="s">
        <v>2268</v>
      </c>
      <c r="D311" s="540"/>
    </row>
    <row r="312" spans="1:4" s="495" customFormat="1" ht="12.75" customHeight="1">
      <c r="A312" s="183"/>
      <c r="B312" s="493" t="s">
        <v>2275</v>
      </c>
      <c r="C312" s="494" t="s">
        <v>2270</v>
      </c>
      <c r="D312" s="540"/>
    </row>
    <row r="313" spans="1:4" s="495" customFormat="1" ht="12.75" customHeight="1">
      <c r="A313" s="183"/>
      <c r="B313" s="493" t="s">
        <v>2277</v>
      </c>
      <c r="C313" s="494" t="s">
        <v>2272</v>
      </c>
      <c r="D313" s="540"/>
    </row>
    <row r="314" spans="1:4" s="495" customFormat="1" ht="12.75" customHeight="1">
      <c r="A314" s="183"/>
      <c r="B314" s="493" t="s">
        <v>2279</v>
      </c>
      <c r="C314" s="494" t="s">
        <v>2274</v>
      </c>
      <c r="D314" s="540"/>
    </row>
    <row r="315" spans="1:4" s="495" customFormat="1">
      <c r="A315" s="183"/>
      <c r="B315" s="493" t="s">
        <v>2281</v>
      </c>
      <c r="C315" s="494" t="s">
        <v>2276</v>
      </c>
      <c r="D315" s="540"/>
    </row>
    <row r="316" spans="1:4" s="495" customFormat="1">
      <c r="A316" s="183"/>
      <c r="B316" s="493" t="s">
        <v>2283</v>
      </c>
      <c r="C316" s="494" t="s">
        <v>2278</v>
      </c>
      <c r="D316" s="540"/>
    </row>
    <row r="317" spans="1:4" s="495" customFormat="1">
      <c r="A317" s="183"/>
      <c r="B317" s="493" t="s">
        <v>2285</v>
      </c>
      <c r="C317" s="494" t="s">
        <v>2280</v>
      </c>
      <c r="D317" s="540"/>
    </row>
    <row r="318" spans="1:4" s="495" customFormat="1">
      <c r="A318" s="183"/>
      <c r="B318" s="493" t="s">
        <v>2287</v>
      </c>
      <c r="C318" s="494" t="s">
        <v>2282</v>
      </c>
      <c r="D318" s="540"/>
    </row>
    <row r="319" spans="1:4" s="495" customFormat="1">
      <c r="A319" s="183"/>
      <c r="B319" s="493" t="s">
        <v>2289</v>
      </c>
      <c r="C319" s="494" t="s">
        <v>2284</v>
      </c>
      <c r="D319" s="540"/>
    </row>
    <row r="320" spans="1:4" s="495" customFormat="1">
      <c r="A320" s="183"/>
      <c r="B320" s="493" t="s">
        <v>2291</v>
      </c>
      <c r="C320" s="494" t="s">
        <v>2286</v>
      </c>
      <c r="D320" s="540"/>
    </row>
    <row r="321" spans="1:4" s="495" customFormat="1">
      <c r="A321" s="183"/>
      <c r="B321" s="493" t="s">
        <v>2293</v>
      </c>
      <c r="C321" s="494" t="s">
        <v>2288</v>
      </c>
      <c r="D321" s="540"/>
    </row>
    <row r="322" spans="1:4" s="495" customFormat="1">
      <c r="A322" s="183"/>
      <c r="B322" s="493" t="s">
        <v>2295</v>
      </c>
      <c r="C322" s="494" t="s">
        <v>2290</v>
      </c>
      <c r="D322" s="540"/>
    </row>
    <row r="323" spans="1:4" s="495" customFormat="1">
      <c r="A323" s="183"/>
      <c r="B323" s="493" t="s">
        <v>2297</v>
      </c>
      <c r="C323" s="494" t="s">
        <v>2292</v>
      </c>
      <c r="D323" s="540"/>
    </row>
    <row r="324" spans="1:4" s="495" customFormat="1">
      <c r="A324" s="183"/>
      <c r="B324" s="493" t="s">
        <v>2299</v>
      </c>
      <c r="C324" s="494" t="s">
        <v>2294</v>
      </c>
      <c r="D324" s="540"/>
    </row>
    <row r="325" spans="1:4" s="495" customFormat="1">
      <c r="A325" s="183"/>
      <c r="B325" s="493" t="s">
        <v>2301</v>
      </c>
      <c r="C325" s="494" t="s">
        <v>2296</v>
      </c>
      <c r="D325" s="540"/>
    </row>
    <row r="326" spans="1:4" s="495" customFormat="1">
      <c r="A326" s="183"/>
      <c r="B326" s="493" t="s">
        <v>2303</v>
      </c>
      <c r="C326" s="494" t="s">
        <v>2298</v>
      </c>
      <c r="D326" s="540"/>
    </row>
    <row r="327" spans="1:4" s="495" customFormat="1">
      <c r="A327" s="183"/>
      <c r="B327" s="493" t="s">
        <v>2305</v>
      </c>
      <c r="C327" s="494" t="s">
        <v>2300</v>
      </c>
      <c r="D327" s="540"/>
    </row>
    <row r="328" spans="1:4" s="495" customFormat="1">
      <c r="A328" s="183"/>
      <c r="B328" s="493" t="s">
        <v>2307</v>
      </c>
      <c r="C328" s="494" t="s">
        <v>2302</v>
      </c>
      <c r="D328" s="540"/>
    </row>
    <row r="329" spans="1:4" s="495" customFormat="1">
      <c r="A329" s="183"/>
      <c r="B329" s="493" t="s">
        <v>2309</v>
      </c>
      <c r="C329" s="494" t="s">
        <v>2304</v>
      </c>
      <c r="D329" s="540"/>
    </row>
    <row r="330" spans="1:4" s="495" customFormat="1">
      <c r="A330" s="183"/>
      <c r="B330" s="493" t="s">
        <v>2311</v>
      </c>
      <c r="C330" s="494" t="s">
        <v>2306</v>
      </c>
      <c r="D330" s="540"/>
    </row>
    <row r="331" spans="1:4" s="495" customFormat="1">
      <c r="A331" s="183"/>
      <c r="B331" s="493" t="s">
        <v>2313</v>
      </c>
      <c r="C331" s="494" t="s">
        <v>2308</v>
      </c>
      <c r="D331" s="540"/>
    </row>
    <row r="332" spans="1:4" s="495" customFormat="1">
      <c r="A332" s="183"/>
      <c r="B332" s="493" t="s">
        <v>2315</v>
      </c>
      <c r="C332" s="494" t="s">
        <v>2310</v>
      </c>
      <c r="D332" s="540"/>
    </row>
    <row r="333" spans="1:4" s="495" customFormat="1">
      <c r="A333" s="183"/>
      <c r="B333" s="493" t="s">
        <v>2317</v>
      </c>
      <c r="C333" s="494" t="s">
        <v>2312</v>
      </c>
      <c r="D333" s="540"/>
    </row>
    <row r="334" spans="1:4" s="495" customFormat="1">
      <c r="A334" s="183"/>
      <c r="B334" s="493" t="s">
        <v>2319</v>
      </c>
      <c r="C334" s="494" t="s">
        <v>2314</v>
      </c>
      <c r="D334" s="540"/>
    </row>
    <row r="335" spans="1:4" s="495" customFormat="1">
      <c r="A335" s="183"/>
      <c r="B335" s="493" t="s">
        <v>2321</v>
      </c>
      <c r="C335" s="494" t="s">
        <v>2426</v>
      </c>
      <c r="D335" s="540"/>
    </row>
    <row r="336" spans="1:4" s="495" customFormat="1">
      <c r="A336" s="183"/>
      <c r="B336" s="493" t="s">
        <v>2323</v>
      </c>
      <c r="C336" s="494" t="s">
        <v>2316</v>
      </c>
      <c r="D336" s="540"/>
    </row>
    <row r="337" spans="1:4" s="495" customFormat="1">
      <c r="A337" s="183"/>
      <c r="B337" s="493" t="s">
        <v>2325</v>
      </c>
      <c r="C337" s="494" t="s">
        <v>2318</v>
      </c>
      <c r="D337" s="540"/>
    </row>
    <row r="338" spans="1:4" s="495" customFormat="1">
      <c r="A338" s="183"/>
      <c r="B338" s="493" t="s">
        <v>2327</v>
      </c>
      <c r="C338" s="494" t="s">
        <v>2320</v>
      </c>
      <c r="D338" s="540"/>
    </row>
    <row r="339" spans="1:4" s="495" customFormat="1">
      <c r="A339" s="183"/>
      <c r="B339" s="493" t="s">
        <v>2329</v>
      </c>
      <c r="C339" s="494" t="s">
        <v>2322</v>
      </c>
      <c r="D339" s="540"/>
    </row>
    <row r="340" spans="1:4" s="495" customFormat="1">
      <c r="A340" s="183"/>
      <c r="B340" s="493" t="s">
        <v>2331</v>
      </c>
      <c r="C340" s="494" t="s">
        <v>2324</v>
      </c>
      <c r="D340" s="540"/>
    </row>
    <row r="341" spans="1:4" s="495" customFormat="1">
      <c r="A341" s="183"/>
      <c r="B341" s="493" t="s">
        <v>2333</v>
      </c>
      <c r="C341" s="494" t="s">
        <v>2326</v>
      </c>
      <c r="D341" s="540"/>
    </row>
    <row r="342" spans="1:4" s="495" customFormat="1">
      <c r="A342" s="183"/>
      <c r="B342" s="493" t="s">
        <v>2335</v>
      </c>
      <c r="C342" s="494" t="s">
        <v>2328</v>
      </c>
      <c r="D342" s="540"/>
    </row>
    <row r="343" spans="1:4" s="495" customFormat="1">
      <c r="A343" s="183"/>
      <c r="B343" s="493" t="s">
        <v>2337</v>
      </c>
      <c r="C343" s="494" t="s">
        <v>2330</v>
      </c>
      <c r="D343" s="540"/>
    </row>
    <row r="344" spans="1:4" s="495" customFormat="1">
      <c r="A344" s="183"/>
      <c r="B344" s="493" t="s">
        <v>2339</v>
      </c>
      <c r="C344" s="494" t="s">
        <v>2332</v>
      </c>
      <c r="D344" s="540"/>
    </row>
    <row r="345" spans="1:4" s="495" customFormat="1">
      <c r="A345" s="183"/>
      <c r="B345" s="493" t="s">
        <v>2341</v>
      </c>
      <c r="C345" s="494" t="s">
        <v>2334</v>
      </c>
      <c r="D345" s="540"/>
    </row>
    <row r="346" spans="1:4" s="495" customFormat="1">
      <c r="A346" s="183"/>
      <c r="B346" s="493" t="s">
        <v>2343</v>
      </c>
      <c r="C346" s="494" t="s">
        <v>2336</v>
      </c>
      <c r="D346" s="540"/>
    </row>
    <row r="347" spans="1:4" s="495" customFormat="1">
      <c r="A347" s="183"/>
      <c r="B347" s="493" t="s">
        <v>2345</v>
      </c>
      <c r="C347" s="494" t="s">
        <v>2338</v>
      </c>
      <c r="D347" s="540"/>
    </row>
    <row r="348" spans="1:4" s="495" customFormat="1">
      <c r="A348" s="183"/>
      <c r="B348" s="493" t="s">
        <v>2347</v>
      </c>
      <c r="C348" s="494" t="s">
        <v>2340</v>
      </c>
      <c r="D348" s="540"/>
    </row>
    <row r="349" spans="1:4" s="495" customFormat="1">
      <c r="B349" s="493" t="s">
        <v>2349</v>
      </c>
      <c r="C349" s="494" t="s">
        <v>2342</v>
      </c>
      <c r="D349" s="540"/>
    </row>
    <row r="350" spans="1:4" s="495" customFormat="1">
      <c r="B350" s="493" t="s">
        <v>2351</v>
      </c>
      <c r="C350" s="494" t="s">
        <v>2344</v>
      </c>
      <c r="D350" s="540"/>
    </row>
    <row r="351" spans="1:4" s="495" customFormat="1">
      <c r="B351" s="493" t="s">
        <v>2353</v>
      </c>
      <c r="C351" s="494" t="s">
        <v>2346</v>
      </c>
      <c r="D351" s="540"/>
    </row>
    <row r="352" spans="1:4" s="495" customFormat="1">
      <c r="B352" s="493" t="s">
        <v>2355</v>
      </c>
      <c r="C352" s="494" t="s">
        <v>2348</v>
      </c>
      <c r="D352" s="540"/>
    </row>
    <row r="353" spans="1:6" s="495" customFormat="1">
      <c r="B353" s="493" t="s">
        <v>2357</v>
      </c>
      <c r="C353" s="494" t="s">
        <v>2350</v>
      </c>
      <c r="D353" s="540"/>
    </row>
    <row r="354" spans="1:6" s="495" customFormat="1">
      <c r="B354" s="493" t="s">
        <v>2359</v>
      </c>
      <c r="C354" s="494" t="s">
        <v>2352</v>
      </c>
      <c r="D354" s="540"/>
    </row>
    <row r="355" spans="1:6" s="495" customFormat="1">
      <c r="B355" s="493" t="s">
        <v>2361</v>
      </c>
      <c r="C355" s="494" t="s">
        <v>2354</v>
      </c>
      <c r="D355" s="540"/>
    </row>
    <row r="356" spans="1:6" s="495" customFormat="1">
      <c r="B356" s="493" t="s">
        <v>2363</v>
      </c>
      <c r="C356" s="494" t="s">
        <v>2356</v>
      </c>
      <c r="D356" s="540"/>
    </row>
    <row r="357" spans="1:6" s="495" customFormat="1">
      <c r="B357" s="493" t="s">
        <v>2365</v>
      </c>
      <c r="C357" s="494" t="s">
        <v>2358</v>
      </c>
      <c r="D357" s="540"/>
    </row>
    <row r="358" spans="1:6" s="495" customFormat="1">
      <c r="B358" s="493" t="s">
        <v>2367</v>
      </c>
      <c r="C358" s="494" t="s">
        <v>2360</v>
      </c>
      <c r="D358" s="540"/>
    </row>
    <row r="359" spans="1:6" s="495" customFormat="1">
      <c r="B359" s="493" t="s">
        <v>2425</v>
      </c>
      <c r="C359" s="494" t="s">
        <v>2362</v>
      </c>
      <c r="D359" s="540"/>
    </row>
    <row r="360" spans="1:6" s="495" customFormat="1">
      <c r="B360" s="493" t="s">
        <v>2427</v>
      </c>
      <c r="C360" s="494" t="s">
        <v>2364</v>
      </c>
      <c r="D360" s="540"/>
    </row>
    <row r="361" spans="1:6" s="495" customFormat="1">
      <c r="B361" s="493" t="s">
        <v>2452</v>
      </c>
      <c r="C361" s="494" t="s">
        <v>2366</v>
      </c>
      <c r="D361" s="540"/>
    </row>
    <row r="362" spans="1:6" s="495" customFormat="1">
      <c r="B362" s="493" t="s">
        <v>2453</v>
      </c>
      <c r="C362" s="494" t="s">
        <v>2451</v>
      </c>
      <c r="D362" s="540"/>
    </row>
    <row r="363" spans="1:6" s="495" customFormat="1">
      <c r="B363" s="493" t="s">
        <v>2454</v>
      </c>
      <c r="C363" s="494" t="s">
        <v>2368</v>
      </c>
      <c r="D363" s="540"/>
    </row>
    <row r="364" spans="1:6" ht="14.25" customHeight="1" thickBot="1">
      <c r="A364" s="104"/>
      <c r="B364" s="498"/>
      <c r="C364" s="499" t="s">
        <v>2369</v>
      </c>
      <c r="D364" s="541">
        <f>SUM(D13:D363)</f>
        <v>0</v>
      </c>
      <c r="E364" s="105"/>
      <c r="F364" s="105"/>
    </row>
    <row r="365" spans="1:6" ht="14.25" customHeight="1">
      <c r="A365" s="104"/>
      <c r="C365" s="105"/>
      <c r="D365" s="105"/>
      <c r="E365" s="105"/>
      <c r="F365" s="105"/>
    </row>
    <row r="366" spans="1:6" ht="14.25" customHeight="1">
      <c r="A366" s="104"/>
      <c r="C366" s="105"/>
      <c r="D366" s="105"/>
      <c r="E366" s="105"/>
      <c r="F366" s="105"/>
    </row>
    <row r="368" spans="1:6" ht="55.5" customHeight="1"/>
    <row r="369" spans="1:5">
      <c r="A369" s="500" t="s">
        <v>2370</v>
      </c>
      <c r="B369" s="500"/>
      <c r="C369" s="500"/>
      <c r="D369" s="501" t="s">
        <v>2371</v>
      </c>
      <c r="E369" s="500"/>
    </row>
    <row r="370" spans="1:5" ht="18" customHeight="1">
      <c r="A370" s="500" t="s">
        <v>251</v>
      </c>
      <c r="C370" s="500"/>
      <c r="D370" s="501" t="s">
        <v>2372</v>
      </c>
      <c r="E370" s="500"/>
    </row>
  </sheetData>
  <sheetProtection password="CCCC" sheet="1" objects="1" scenarios="1"/>
  <mergeCells count="2">
    <mergeCell ref="A5:F5"/>
    <mergeCell ref="A9:D9"/>
  </mergeCells>
  <pageMargins left="0.49803149600000002" right="0.49803149600000002" top="0.734251969" bottom="0.877952756" header="0.511811023622047" footer="0.74803149606299202"/>
  <pageSetup paperSize="9" scale="80" orientation="portrait" verticalDpi="4294967295" r:id="rId1"/>
  <headerFooter scaleWithDoc="0" alignWithMargins="0"/>
  <drawing r:id="rId2"/>
  <legacyDrawing r:id="rId3"/>
  <controls>
    <mc:AlternateContent xmlns:mc="http://schemas.openxmlformats.org/markup-compatibility/2006">
      <mc:Choice Requires="x14">
        <control shapeId="83969" r:id="rId4" name="CommandButton1">
          <controlPr defaultSize="0" autoLine="0" r:id="rId5">
            <anchor moveWithCells="1">
              <from>
                <xdr:col>3</xdr:col>
                <xdr:colOff>419100</xdr:colOff>
                <xdr:row>2</xdr:row>
                <xdr:rowOff>0</xdr:rowOff>
              </from>
              <to>
                <xdr:col>3</xdr:col>
                <xdr:colOff>1314450</xdr:colOff>
                <xdr:row>4</xdr:row>
                <xdr:rowOff>19050</xdr:rowOff>
              </to>
            </anchor>
          </controlPr>
        </control>
      </mc:Choice>
      <mc:Fallback>
        <control shapeId="83969" r:id="rId4" name="CommandButton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A1:G284"/>
  <sheetViews>
    <sheetView showGridLines="0" showRowColHeaders="0" showZeros="0" showOutlineSymbols="0" zoomScaleNormal="100" workbookViewId="0"/>
  </sheetViews>
  <sheetFormatPr defaultRowHeight="12.75"/>
  <cols>
    <col min="1" max="1" width="9.5703125" style="87" customWidth="1"/>
    <col min="2" max="2" width="11.85546875" style="87" customWidth="1"/>
    <col min="3" max="3" width="67.140625" style="87" customWidth="1"/>
    <col min="4" max="4" width="21.5703125" style="87" customWidth="1"/>
    <col min="5" max="5" width="32.5703125" style="87" customWidth="1"/>
    <col min="6" max="6" width="0.140625" style="87" customWidth="1"/>
    <col min="7" max="7" width="1" style="87" customWidth="1"/>
    <col min="8" max="8" width="9.140625" style="87" customWidth="1"/>
    <col min="9" max="16384" width="9.140625" style="87"/>
  </cols>
  <sheetData>
    <row r="1" spans="1:7">
      <c r="A1" s="85" t="s">
        <v>67</v>
      </c>
      <c r="B1" s="86"/>
      <c r="D1" s="130" t="s">
        <v>2373</v>
      </c>
    </row>
    <row r="2" spans="1:7">
      <c r="A2" s="85" t="s">
        <v>328</v>
      </c>
      <c r="B2" s="86"/>
      <c r="G2" s="130"/>
    </row>
    <row r="3" spans="1:7">
      <c r="A3" s="85" t="s">
        <v>399</v>
      </c>
      <c r="B3" s="86"/>
    </row>
    <row r="4" spans="1:7" ht="6.75" customHeight="1">
      <c r="A4" s="85"/>
      <c r="B4" s="86"/>
    </row>
    <row r="5" spans="1:7" ht="6.75" customHeight="1">
      <c r="A5" s="698"/>
      <c r="B5" s="698"/>
      <c r="C5" s="698"/>
      <c r="D5" s="698"/>
      <c r="E5" s="698"/>
      <c r="F5" s="698"/>
      <c r="G5" s="698"/>
    </row>
    <row r="6" spans="1:7" ht="6.75" customHeight="1">
      <c r="A6" s="85"/>
      <c r="B6" s="86"/>
      <c r="C6" s="90"/>
      <c r="D6" s="90"/>
      <c r="F6" s="91"/>
      <c r="G6" s="91"/>
    </row>
    <row r="7" spans="1:7">
      <c r="A7" s="92" t="str">
        <f>"ФИЛИЈАЛА:   " &amp; Filijala</f>
        <v>ФИЛИЈАЛА:   30 БЕОГРАД</v>
      </c>
      <c r="B7" s="93"/>
    </row>
    <row r="8" spans="1:7">
      <c r="A8" s="92" t="str">
        <f>"ЗДРАВСТВЕНА УСТАНОВА:  " &amp; ZU</f>
        <v>ЗДРАВСТВЕНА УСТАНОВА:  00230019 ИНСТИТУТ ЗА НЕОНАТОЛОГИЈУ БГД</v>
      </c>
      <c r="B8" s="93"/>
    </row>
    <row r="9" spans="1:7" ht="15.75" customHeight="1"/>
    <row r="10" spans="1:7" ht="47.25" customHeight="1">
      <c r="A10" s="702" t="s">
        <v>2599</v>
      </c>
      <c r="B10" s="702"/>
      <c r="C10" s="702"/>
      <c r="D10" s="702"/>
      <c r="E10" s="133"/>
      <c r="F10" s="133"/>
      <c r="G10" s="133"/>
    </row>
    <row r="12" spans="1:7" ht="13.5" thickBot="1">
      <c r="D12" s="478" t="s">
        <v>810</v>
      </c>
    </row>
    <row r="13" spans="1:7">
      <c r="A13" s="706" t="s">
        <v>451</v>
      </c>
      <c r="B13" s="708" t="s">
        <v>452</v>
      </c>
      <c r="C13" s="708" t="s">
        <v>453</v>
      </c>
      <c r="D13" s="710" t="s">
        <v>987</v>
      </c>
    </row>
    <row r="14" spans="1:7">
      <c r="A14" s="707"/>
      <c r="B14" s="709"/>
      <c r="C14" s="709"/>
      <c r="D14" s="711"/>
    </row>
    <row r="15" spans="1:7">
      <c r="A15" s="707"/>
      <c r="B15" s="709"/>
      <c r="C15" s="709"/>
      <c r="D15" s="711"/>
    </row>
    <row r="16" spans="1:7">
      <c r="A16" s="502">
        <v>1</v>
      </c>
      <c r="B16" s="503">
        <v>2</v>
      </c>
      <c r="C16" s="503">
        <v>3</v>
      </c>
      <c r="D16" s="504">
        <v>4</v>
      </c>
    </row>
    <row r="17" spans="1:4">
      <c r="A17" s="502">
        <v>5172</v>
      </c>
      <c r="B17" s="503"/>
      <c r="C17" s="505" t="s">
        <v>680</v>
      </c>
      <c r="D17" s="506">
        <f>D18+D186</f>
        <v>0</v>
      </c>
    </row>
    <row r="18" spans="1:4">
      <c r="A18" s="502">
        <v>5173</v>
      </c>
      <c r="B18" s="503">
        <v>400000</v>
      </c>
      <c r="C18" s="505" t="s">
        <v>681</v>
      </c>
      <c r="D18" s="506">
        <f>D19+D41+D86+D101+D125+D138+D154+D169</f>
        <v>0</v>
      </c>
    </row>
    <row r="19" spans="1:4" ht="14.25" customHeight="1">
      <c r="A19" s="502">
        <v>5174</v>
      </c>
      <c r="B19" s="503">
        <v>410000</v>
      </c>
      <c r="C19" s="505" t="s">
        <v>682</v>
      </c>
      <c r="D19" s="506">
        <f>D20+D22+D26+D28+D33+D35+D37+D39</f>
        <v>0</v>
      </c>
    </row>
    <row r="20" spans="1:4">
      <c r="A20" s="502">
        <v>5175</v>
      </c>
      <c r="B20" s="503">
        <v>411000</v>
      </c>
      <c r="C20" s="505" t="s">
        <v>683</v>
      </c>
      <c r="D20" s="506">
        <f>D21</f>
        <v>0</v>
      </c>
    </row>
    <row r="21" spans="1:4">
      <c r="A21" s="507">
        <v>5176</v>
      </c>
      <c r="B21" s="508">
        <v>411100</v>
      </c>
      <c r="C21" s="509" t="s">
        <v>320</v>
      </c>
      <c r="D21" s="510"/>
    </row>
    <row r="22" spans="1:4">
      <c r="A22" s="502">
        <v>5177</v>
      </c>
      <c r="B22" s="503">
        <v>412000</v>
      </c>
      <c r="C22" s="505" t="s">
        <v>684</v>
      </c>
      <c r="D22" s="506">
        <f>SUM(D23:D25)</f>
        <v>0</v>
      </c>
    </row>
    <row r="23" spans="1:4">
      <c r="A23" s="507">
        <v>5178</v>
      </c>
      <c r="B23" s="508">
        <v>412100</v>
      </c>
      <c r="C23" s="509" t="s">
        <v>685</v>
      </c>
      <c r="D23" s="510"/>
    </row>
    <row r="24" spans="1:4">
      <c r="A24" s="507">
        <v>5179</v>
      </c>
      <c r="B24" s="508">
        <v>412200</v>
      </c>
      <c r="C24" s="509" t="s">
        <v>17</v>
      </c>
      <c r="D24" s="510"/>
    </row>
    <row r="25" spans="1:4">
      <c r="A25" s="507">
        <v>5180</v>
      </c>
      <c r="B25" s="508">
        <v>412300</v>
      </c>
      <c r="C25" s="509" t="s">
        <v>18</v>
      </c>
      <c r="D25" s="510"/>
    </row>
    <row r="26" spans="1:4">
      <c r="A26" s="502">
        <v>5181</v>
      </c>
      <c r="B26" s="503">
        <v>413000</v>
      </c>
      <c r="C26" s="505" t="s">
        <v>686</v>
      </c>
      <c r="D26" s="506">
        <f>D27</f>
        <v>0</v>
      </c>
    </row>
    <row r="27" spans="1:4">
      <c r="A27" s="507">
        <v>5182</v>
      </c>
      <c r="B27" s="508">
        <v>413100</v>
      </c>
      <c r="C27" s="509" t="s">
        <v>19</v>
      </c>
      <c r="D27" s="510"/>
    </row>
    <row r="28" spans="1:4">
      <c r="A28" s="502">
        <v>5183</v>
      </c>
      <c r="B28" s="503">
        <v>414000</v>
      </c>
      <c r="C28" s="505" t="s">
        <v>687</v>
      </c>
      <c r="D28" s="506">
        <f>SUM(D29:D32)</f>
        <v>0</v>
      </c>
    </row>
    <row r="29" spans="1:4">
      <c r="A29" s="507">
        <v>5184</v>
      </c>
      <c r="B29" s="508">
        <v>414100</v>
      </c>
      <c r="C29" s="509" t="s">
        <v>321</v>
      </c>
      <c r="D29" s="510"/>
    </row>
    <row r="30" spans="1:4">
      <c r="A30" s="507">
        <v>5185</v>
      </c>
      <c r="B30" s="508">
        <v>414200</v>
      </c>
      <c r="C30" s="509" t="s">
        <v>10</v>
      </c>
      <c r="D30" s="510"/>
    </row>
    <row r="31" spans="1:4">
      <c r="A31" s="507">
        <v>5186</v>
      </c>
      <c r="B31" s="508">
        <v>414300</v>
      </c>
      <c r="C31" s="509" t="s">
        <v>11</v>
      </c>
      <c r="D31" s="510"/>
    </row>
    <row r="32" spans="1:4" ht="24">
      <c r="A32" s="507">
        <v>5187</v>
      </c>
      <c r="B32" s="508">
        <v>414400</v>
      </c>
      <c r="C32" s="509" t="s">
        <v>498</v>
      </c>
      <c r="D32" s="510"/>
    </row>
    <row r="33" spans="1:4">
      <c r="A33" s="502">
        <v>5188</v>
      </c>
      <c r="B33" s="503">
        <v>415000</v>
      </c>
      <c r="C33" s="505" t="s">
        <v>688</v>
      </c>
      <c r="D33" s="506">
        <f>D34</f>
        <v>0</v>
      </c>
    </row>
    <row r="34" spans="1:4">
      <c r="A34" s="507">
        <v>5189</v>
      </c>
      <c r="B34" s="508">
        <v>415100</v>
      </c>
      <c r="C34" s="509" t="s">
        <v>499</v>
      </c>
      <c r="D34" s="510"/>
    </row>
    <row r="35" spans="1:4">
      <c r="A35" s="502">
        <v>5190</v>
      </c>
      <c r="B35" s="503">
        <v>416000</v>
      </c>
      <c r="C35" s="505" t="s">
        <v>689</v>
      </c>
      <c r="D35" s="506">
        <f>D36</f>
        <v>0</v>
      </c>
    </row>
    <row r="36" spans="1:4">
      <c r="A36" s="507">
        <v>5191</v>
      </c>
      <c r="B36" s="508">
        <v>416100</v>
      </c>
      <c r="C36" s="509" t="s">
        <v>500</v>
      </c>
      <c r="D36" s="510"/>
    </row>
    <row r="37" spans="1:4">
      <c r="A37" s="502">
        <v>5192</v>
      </c>
      <c r="B37" s="503">
        <v>417000</v>
      </c>
      <c r="C37" s="505" t="s">
        <v>690</v>
      </c>
      <c r="D37" s="506">
        <f>D38</f>
        <v>0</v>
      </c>
    </row>
    <row r="38" spans="1:4">
      <c r="A38" s="507">
        <v>5193</v>
      </c>
      <c r="B38" s="508">
        <v>417100</v>
      </c>
      <c r="C38" s="509" t="s">
        <v>13</v>
      </c>
      <c r="D38" s="510"/>
    </row>
    <row r="39" spans="1:4">
      <c r="A39" s="502">
        <v>5194</v>
      </c>
      <c r="B39" s="503">
        <v>418000</v>
      </c>
      <c r="C39" s="505" t="s">
        <v>691</v>
      </c>
      <c r="D39" s="506">
        <f>D40</f>
        <v>0</v>
      </c>
    </row>
    <row r="40" spans="1:4">
      <c r="A40" s="507">
        <v>5195</v>
      </c>
      <c r="B40" s="508">
        <v>418100</v>
      </c>
      <c r="C40" s="509" t="s">
        <v>12</v>
      </c>
      <c r="D40" s="510"/>
    </row>
    <row r="41" spans="1:4">
      <c r="A41" s="502">
        <v>5196</v>
      </c>
      <c r="B41" s="503">
        <v>420000</v>
      </c>
      <c r="C41" s="505" t="s">
        <v>692</v>
      </c>
      <c r="D41" s="506">
        <f>D42+D50+D56+D65+D73+D76</f>
        <v>0</v>
      </c>
    </row>
    <row r="42" spans="1:4">
      <c r="A42" s="502">
        <v>5197</v>
      </c>
      <c r="B42" s="503">
        <v>421000</v>
      </c>
      <c r="C42" s="505" t="s">
        <v>693</v>
      </c>
      <c r="D42" s="506">
        <f>SUM(D43:D49)</f>
        <v>0</v>
      </c>
    </row>
    <row r="43" spans="1:4">
      <c r="A43" s="507">
        <v>5198</v>
      </c>
      <c r="B43" s="508">
        <v>421100</v>
      </c>
      <c r="C43" s="509" t="s">
        <v>14</v>
      </c>
      <c r="D43" s="510"/>
    </row>
    <row r="44" spans="1:4">
      <c r="A44" s="507">
        <v>5199</v>
      </c>
      <c r="B44" s="508">
        <v>421200</v>
      </c>
      <c r="C44" s="509" t="s">
        <v>15</v>
      </c>
      <c r="D44" s="510"/>
    </row>
    <row r="45" spans="1:4">
      <c r="A45" s="507">
        <v>5200</v>
      </c>
      <c r="B45" s="508">
        <v>421300</v>
      </c>
      <c r="C45" s="509" t="s">
        <v>16</v>
      </c>
      <c r="D45" s="510"/>
    </row>
    <row r="46" spans="1:4">
      <c r="A46" s="507">
        <v>5201</v>
      </c>
      <c r="B46" s="508">
        <v>421400</v>
      </c>
      <c r="C46" s="509" t="s">
        <v>60</v>
      </c>
      <c r="D46" s="510"/>
    </row>
    <row r="47" spans="1:4">
      <c r="A47" s="507">
        <v>5202</v>
      </c>
      <c r="B47" s="508">
        <v>421500</v>
      </c>
      <c r="C47" s="509" t="s">
        <v>61</v>
      </c>
      <c r="D47" s="510"/>
    </row>
    <row r="48" spans="1:4">
      <c r="A48" s="507">
        <v>5203</v>
      </c>
      <c r="B48" s="508">
        <v>421600</v>
      </c>
      <c r="C48" s="509" t="s">
        <v>62</v>
      </c>
      <c r="D48" s="510"/>
    </row>
    <row r="49" spans="1:4">
      <c r="A49" s="507">
        <v>5204</v>
      </c>
      <c r="B49" s="508">
        <v>421900</v>
      </c>
      <c r="C49" s="509" t="s">
        <v>489</v>
      </c>
      <c r="D49" s="510"/>
    </row>
    <row r="50" spans="1:4">
      <c r="A50" s="502">
        <v>5205</v>
      </c>
      <c r="B50" s="503">
        <v>422000</v>
      </c>
      <c r="C50" s="505" t="s">
        <v>694</v>
      </c>
      <c r="D50" s="506">
        <f>SUM(D51:D55)</f>
        <v>0</v>
      </c>
    </row>
    <row r="51" spans="1:4">
      <c r="A51" s="507">
        <v>5206</v>
      </c>
      <c r="B51" s="508">
        <v>422100</v>
      </c>
      <c r="C51" s="509" t="s">
        <v>8</v>
      </c>
      <c r="D51" s="510"/>
    </row>
    <row r="52" spans="1:4">
      <c r="A52" s="507">
        <v>5207</v>
      </c>
      <c r="B52" s="508">
        <v>422200</v>
      </c>
      <c r="C52" s="509" t="s">
        <v>258</v>
      </c>
      <c r="D52" s="510"/>
    </row>
    <row r="53" spans="1:4">
      <c r="A53" s="507">
        <v>5208</v>
      </c>
      <c r="B53" s="508">
        <v>422300</v>
      </c>
      <c r="C53" s="509" t="s">
        <v>259</v>
      </c>
      <c r="D53" s="510"/>
    </row>
    <row r="54" spans="1:4">
      <c r="A54" s="507">
        <v>5209</v>
      </c>
      <c r="B54" s="508">
        <v>422400</v>
      </c>
      <c r="C54" s="509" t="s">
        <v>501</v>
      </c>
      <c r="D54" s="510"/>
    </row>
    <row r="55" spans="1:4">
      <c r="A55" s="507">
        <v>5210</v>
      </c>
      <c r="B55" s="508">
        <v>422900</v>
      </c>
      <c r="C55" s="509" t="s">
        <v>260</v>
      </c>
      <c r="D55" s="510"/>
    </row>
    <row r="56" spans="1:4">
      <c r="A56" s="502">
        <v>5211</v>
      </c>
      <c r="B56" s="503">
        <v>423000</v>
      </c>
      <c r="C56" s="505" t="s">
        <v>695</v>
      </c>
      <c r="D56" s="506">
        <f>SUM(D57:D64)</f>
        <v>0</v>
      </c>
    </row>
    <row r="57" spans="1:4">
      <c r="A57" s="507">
        <v>5212</v>
      </c>
      <c r="B57" s="508">
        <v>423100</v>
      </c>
      <c r="C57" s="509" t="s">
        <v>261</v>
      </c>
      <c r="D57" s="510"/>
    </row>
    <row r="58" spans="1:4">
      <c r="A58" s="507">
        <v>5213</v>
      </c>
      <c r="B58" s="508">
        <v>423200</v>
      </c>
      <c r="C58" s="509" t="s">
        <v>262</v>
      </c>
      <c r="D58" s="510"/>
    </row>
    <row r="59" spans="1:4">
      <c r="A59" s="507">
        <v>5214</v>
      </c>
      <c r="B59" s="508">
        <v>423300</v>
      </c>
      <c r="C59" s="509" t="s">
        <v>263</v>
      </c>
      <c r="D59" s="510"/>
    </row>
    <row r="60" spans="1:4">
      <c r="A60" s="507">
        <v>5215</v>
      </c>
      <c r="B60" s="508">
        <v>423400</v>
      </c>
      <c r="C60" s="509" t="s">
        <v>512</v>
      </c>
      <c r="D60" s="510"/>
    </row>
    <row r="61" spans="1:4">
      <c r="A61" s="507">
        <v>5216</v>
      </c>
      <c r="B61" s="508">
        <v>423500</v>
      </c>
      <c r="C61" s="509" t="s">
        <v>286</v>
      </c>
      <c r="D61" s="510"/>
    </row>
    <row r="62" spans="1:4">
      <c r="A62" s="507">
        <v>5217</v>
      </c>
      <c r="B62" s="508">
        <v>423600</v>
      </c>
      <c r="C62" s="509" t="s">
        <v>527</v>
      </c>
      <c r="D62" s="510"/>
    </row>
    <row r="63" spans="1:4">
      <c r="A63" s="507">
        <v>5218</v>
      </c>
      <c r="B63" s="508">
        <v>423700</v>
      </c>
      <c r="C63" s="509" t="s">
        <v>528</v>
      </c>
      <c r="D63" s="510"/>
    </row>
    <row r="64" spans="1:4">
      <c r="A64" s="507">
        <v>5219</v>
      </c>
      <c r="B64" s="508">
        <v>423900</v>
      </c>
      <c r="C64" s="509" t="s">
        <v>529</v>
      </c>
      <c r="D64" s="510"/>
    </row>
    <row r="65" spans="1:4">
      <c r="A65" s="502">
        <v>5220</v>
      </c>
      <c r="B65" s="503">
        <v>424000</v>
      </c>
      <c r="C65" s="505" t="s">
        <v>696</v>
      </c>
      <c r="D65" s="506">
        <f>SUM(D66:D72)</f>
        <v>0</v>
      </c>
    </row>
    <row r="66" spans="1:4">
      <c r="A66" s="507">
        <v>5221</v>
      </c>
      <c r="B66" s="508">
        <v>424100</v>
      </c>
      <c r="C66" s="509" t="s">
        <v>530</v>
      </c>
      <c r="D66" s="510"/>
    </row>
    <row r="67" spans="1:4">
      <c r="A67" s="507">
        <v>5222</v>
      </c>
      <c r="B67" s="508">
        <v>424200</v>
      </c>
      <c r="C67" s="509" t="s">
        <v>531</v>
      </c>
      <c r="D67" s="510"/>
    </row>
    <row r="68" spans="1:4">
      <c r="A68" s="507">
        <v>5223</v>
      </c>
      <c r="B68" s="508">
        <v>424300</v>
      </c>
      <c r="C68" s="509" t="s">
        <v>532</v>
      </c>
      <c r="D68" s="510"/>
    </row>
    <row r="69" spans="1:4">
      <c r="A69" s="507">
        <v>5224</v>
      </c>
      <c r="B69" s="508">
        <v>424400</v>
      </c>
      <c r="C69" s="509" t="s">
        <v>420</v>
      </c>
      <c r="D69" s="510"/>
    </row>
    <row r="70" spans="1:4">
      <c r="A70" s="507">
        <v>5225</v>
      </c>
      <c r="B70" s="508">
        <v>424500</v>
      </c>
      <c r="C70" s="509" t="s">
        <v>421</v>
      </c>
      <c r="D70" s="510"/>
    </row>
    <row r="71" spans="1:4">
      <c r="A71" s="507">
        <v>5226</v>
      </c>
      <c r="B71" s="508">
        <v>424600</v>
      </c>
      <c r="C71" s="509" t="s">
        <v>305</v>
      </c>
      <c r="D71" s="510"/>
    </row>
    <row r="72" spans="1:4">
      <c r="A72" s="507">
        <v>5227</v>
      </c>
      <c r="B72" s="508">
        <v>424900</v>
      </c>
      <c r="C72" s="509" t="s">
        <v>306</v>
      </c>
      <c r="D72" s="510"/>
    </row>
    <row r="73" spans="1:4">
      <c r="A73" s="502">
        <v>5228</v>
      </c>
      <c r="B73" s="503">
        <v>425000</v>
      </c>
      <c r="C73" s="505" t="s">
        <v>697</v>
      </c>
      <c r="D73" s="506">
        <f>D74+D75</f>
        <v>0</v>
      </c>
    </row>
    <row r="74" spans="1:4">
      <c r="A74" s="507">
        <v>5229</v>
      </c>
      <c r="B74" s="508">
        <v>425100</v>
      </c>
      <c r="C74" s="509" t="s">
        <v>88</v>
      </c>
      <c r="D74" s="510"/>
    </row>
    <row r="75" spans="1:4">
      <c r="A75" s="507">
        <v>5230</v>
      </c>
      <c r="B75" s="508">
        <v>425200</v>
      </c>
      <c r="C75" s="509" t="s">
        <v>89</v>
      </c>
      <c r="D75" s="510"/>
    </row>
    <row r="76" spans="1:4">
      <c r="A76" s="502">
        <v>5231</v>
      </c>
      <c r="B76" s="503">
        <v>426000</v>
      </c>
      <c r="C76" s="505" t="s">
        <v>698</v>
      </c>
      <c r="D76" s="506">
        <f>SUM(D77:D85)</f>
        <v>0</v>
      </c>
    </row>
    <row r="77" spans="1:4">
      <c r="A77" s="507">
        <v>5232</v>
      </c>
      <c r="B77" s="508">
        <v>426100</v>
      </c>
      <c r="C77" s="509" t="s">
        <v>90</v>
      </c>
      <c r="D77" s="510"/>
    </row>
    <row r="78" spans="1:4">
      <c r="A78" s="507">
        <v>5233</v>
      </c>
      <c r="B78" s="508">
        <v>426200</v>
      </c>
      <c r="C78" s="509" t="s">
        <v>699</v>
      </c>
      <c r="D78" s="510"/>
    </row>
    <row r="79" spans="1:4">
      <c r="A79" s="507">
        <v>5234</v>
      </c>
      <c r="B79" s="508">
        <v>426300</v>
      </c>
      <c r="C79" s="509" t="s">
        <v>91</v>
      </c>
      <c r="D79" s="510"/>
    </row>
    <row r="80" spans="1:4">
      <c r="A80" s="507">
        <v>5235</v>
      </c>
      <c r="B80" s="508">
        <v>426400</v>
      </c>
      <c r="C80" s="509" t="s">
        <v>92</v>
      </c>
      <c r="D80" s="510"/>
    </row>
    <row r="81" spans="1:4">
      <c r="A81" s="507">
        <v>5236</v>
      </c>
      <c r="B81" s="508">
        <v>426500</v>
      </c>
      <c r="C81" s="509" t="s">
        <v>437</v>
      </c>
      <c r="D81" s="510"/>
    </row>
    <row r="82" spans="1:4">
      <c r="A82" s="507">
        <v>5237</v>
      </c>
      <c r="B82" s="508">
        <v>426600</v>
      </c>
      <c r="C82" s="509" t="s">
        <v>438</v>
      </c>
      <c r="D82" s="510"/>
    </row>
    <row r="83" spans="1:4">
      <c r="A83" s="507">
        <v>5238</v>
      </c>
      <c r="B83" s="508">
        <v>426700</v>
      </c>
      <c r="C83" s="509" t="s">
        <v>439</v>
      </c>
      <c r="D83" s="510"/>
    </row>
    <row r="84" spans="1:4">
      <c r="A84" s="507">
        <v>5239</v>
      </c>
      <c r="B84" s="508">
        <v>426800</v>
      </c>
      <c r="C84" s="509" t="s">
        <v>314</v>
      </c>
      <c r="D84" s="510"/>
    </row>
    <row r="85" spans="1:4">
      <c r="A85" s="507">
        <v>5240</v>
      </c>
      <c r="B85" s="508">
        <v>426900</v>
      </c>
      <c r="C85" s="509" t="s">
        <v>440</v>
      </c>
      <c r="D85" s="510"/>
    </row>
    <row r="86" spans="1:4" ht="24">
      <c r="A86" s="502">
        <v>5241</v>
      </c>
      <c r="B86" s="503">
        <v>430000</v>
      </c>
      <c r="C86" s="505" t="s">
        <v>700</v>
      </c>
      <c r="D86" s="506">
        <f>D87+D91+D93+D95+D99</f>
        <v>0</v>
      </c>
    </row>
    <row r="87" spans="1:4">
      <c r="A87" s="502">
        <v>5242</v>
      </c>
      <c r="B87" s="503">
        <v>431000</v>
      </c>
      <c r="C87" s="505" t="s">
        <v>701</v>
      </c>
      <c r="D87" s="506">
        <f>SUM(D88:D90)</f>
        <v>0</v>
      </c>
    </row>
    <row r="88" spans="1:4">
      <c r="A88" s="507">
        <v>5243</v>
      </c>
      <c r="B88" s="508">
        <v>431100</v>
      </c>
      <c r="C88" s="509" t="s">
        <v>702</v>
      </c>
      <c r="D88" s="510"/>
    </row>
    <row r="89" spans="1:4">
      <c r="A89" s="507">
        <v>5244</v>
      </c>
      <c r="B89" s="508">
        <v>431200</v>
      </c>
      <c r="C89" s="509" t="s">
        <v>513</v>
      </c>
      <c r="D89" s="510"/>
    </row>
    <row r="90" spans="1:4">
      <c r="A90" s="507">
        <v>5245</v>
      </c>
      <c r="B90" s="508">
        <v>431300</v>
      </c>
      <c r="C90" s="509" t="s">
        <v>514</v>
      </c>
      <c r="D90" s="510"/>
    </row>
    <row r="91" spans="1:4">
      <c r="A91" s="502">
        <v>5246</v>
      </c>
      <c r="B91" s="503">
        <v>432000</v>
      </c>
      <c r="C91" s="505" t="s">
        <v>703</v>
      </c>
      <c r="D91" s="506">
        <f>D92</f>
        <v>0</v>
      </c>
    </row>
    <row r="92" spans="1:4">
      <c r="A92" s="507">
        <v>5247</v>
      </c>
      <c r="B92" s="508">
        <v>432100</v>
      </c>
      <c r="C92" s="509" t="s">
        <v>627</v>
      </c>
      <c r="D92" s="510"/>
    </row>
    <row r="93" spans="1:4">
      <c r="A93" s="502">
        <v>5248</v>
      </c>
      <c r="B93" s="503">
        <v>433000</v>
      </c>
      <c r="C93" s="505" t="s">
        <v>704</v>
      </c>
      <c r="D93" s="506">
        <f>D94</f>
        <v>0</v>
      </c>
    </row>
    <row r="94" spans="1:4">
      <c r="A94" s="507">
        <v>5249</v>
      </c>
      <c r="B94" s="508">
        <v>433100</v>
      </c>
      <c r="C94" s="509" t="s">
        <v>515</v>
      </c>
      <c r="D94" s="510"/>
    </row>
    <row r="95" spans="1:4">
      <c r="A95" s="502">
        <v>5250</v>
      </c>
      <c r="B95" s="503">
        <v>434000</v>
      </c>
      <c r="C95" s="505" t="s">
        <v>705</v>
      </c>
      <c r="D95" s="506">
        <f>SUM(D96:D98)</f>
        <v>0</v>
      </c>
    </row>
    <row r="96" spans="1:4">
      <c r="A96" s="507">
        <v>5251</v>
      </c>
      <c r="B96" s="508">
        <v>434100</v>
      </c>
      <c r="C96" s="509" t="s">
        <v>516</v>
      </c>
      <c r="D96" s="510"/>
    </row>
    <row r="97" spans="1:4">
      <c r="A97" s="507">
        <v>5252</v>
      </c>
      <c r="B97" s="508">
        <v>434200</v>
      </c>
      <c r="C97" s="509" t="s">
        <v>517</v>
      </c>
      <c r="D97" s="510"/>
    </row>
    <row r="98" spans="1:4">
      <c r="A98" s="507">
        <v>5253</v>
      </c>
      <c r="B98" s="508">
        <v>434300</v>
      </c>
      <c r="C98" s="509" t="s">
        <v>518</v>
      </c>
      <c r="D98" s="510"/>
    </row>
    <row r="99" spans="1:4">
      <c r="A99" s="502">
        <v>5254</v>
      </c>
      <c r="B99" s="503">
        <v>435000</v>
      </c>
      <c r="C99" s="505" t="s">
        <v>706</v>
      </c>
      <c r="D99" s="506">
        <f>D100</f>
        <v>0</v>
      </c>
    </row>
    <row r="100" spans="1:4">
      <c r="A100" s="507">
        <v>5255</v>
      </c>
      <c r="B100" s="508">
        <v>435100</v>
      </c>
      <c r="C100" s="509" t="s">
        <v>519</v>
      </c>
      <c r="D100" s="510"/>
    </row>
    <row r="101" spans="1:4" ht="24">
      <c r="A101" s="502">
        <v>5256</v>
      </c>
      <c r="B101" s="503">
        <v>440000</v>
      </c>
      <c r="C101" s="505" t="s">
        <v>707</v>
      </c>
      <c r="D101" s="506">
        <f>D102+D112+D119+D121</f>
        <v>0</v>
      </c>
    </row>
    <row r="102" spans="1:4">
      <c r="A102" s="502">
        <v>5257</v>
      </c>
      <c r="B102" s="503">
        <v>441000</v>
      </c>
      <c r="C102" s="505" t="s">
        <v>708</v>
      </c>
      <c r="D102" s="506">
        <f>SUM(D103:D111)</f>
        <v>0</v>
      </c>
    </row>
    <row r="103" spans="1:4">
      <c r="A103" s="507">
        <v>5258</v>
      </c>
      <c r="B103" s="508">
        <v>441100</v>
      </c>
      <c r="C103" s="509" t="s">
        <v>275</v>
      </c>
      <c r="D103" s="510"/>
    </row>
    <row r="104" spans="1:4">
      <c r="A104" s="507">
        <v>5259</v>
      </c>
      <c r="B104" s="508">
        <v>441200</v>
      </c>
      <c r="C104" s="509" t="s">
        <v>276</v>
      </c>
      <c r="D104" s="510"/>
    </row>
    <row r="105" spans="1:4">
      <c r="A105" s="507">
        <v>5260</v>
      </c>
      <c r="B105" s="508">
        <v>441300</v>
      </c>
      <c r="C105" s="509" t="s">
        <v>277</v>
      </c>
      <c r="D105" s="510"/>
    </row>
    <row r="106" spans="1:4">
      <c r="A106" s="507">
        <v>5261</v>
      </c>
      <c r="B106" s="508">
        <v>441400</v>
      </c>
      <c r="C106" s="509" t="s">
        <v>278</v>
      </c>
      <c r="D106" s="510"/>
    </row>
    <row r="107" spans="1:4">
      <c r="A107" s="507">
        <v>5262</v>
      </c>
      <c r="B107" s="508">
        <v>441500</v>
      </c>
      <c r="C107" s="509" t="s">
        <v>279</v>
      </c>
      <c r="D107" s="510"/>
    </row>
    <row r="108" spans="1:4">
      <c r="A108" s="507">
        <v>5263</v>
      </c>
      <c r="B108" s="508">
        <v>441600</v>
      </c>
      <c r="C108" s="509" t="s">
        <v>366</v>
      </c>
      <c r="D108" s="510"/>
    </row>
    <row r="109" spans="1:4">
      <c r="A109" s="507">
        <v>5264</v>
      </c>
      <c r="B109" s="508">
        <v>441700</v>
      </c>
      <c r="C109" s="509" t="s">
        <v>150</v>
      </c>
      <c r="D109" s="510"/>
    </row>
    <row r="110" spans="1:4">
      <c r="A110" s="507">
        <v>5265</v>
      </c>
      <c r="B110" s="508">
        <v>441800</v>
      </c>
      <c r="C110" s="509" t="s">
        <v>151</v>
      </c>
      <c r="D110" s="510"/>
    </row>
    <row r="111" spans="1:4">
      <c r="A111" s="507">
        <v>5266</v>
      </c>
      <c r="B111" s="508">
        <v>441900</v>
      </c>
      <c r="C111" s="509" t="s">
        <v>112</v>
      </c>
      <c r="D111" s="510"/>
    </row>
    <row r="112" spans="1:4">
      <c r="A112" s="502">
        <v>5267</v>
      </c>
      <c r="B112" s="503">
        <v>442000</v>
      </c>
      <c r="C112" s="505" t="s">
        <v>709</v>
      </c>
      <c r="D112" s="506">
        <f>SUM(D113:D118)</f>
        <v>0</v>
      </c>
    </row>
    <row r="113" spans="1:4" ht="24">
      <c r="A113" s="507">
        <v>5268</v>
      </c>
      <c r="B113" s="508">
        <v>442100</v>
      </c>
      <c r="C113" s="509" t="s">
        <v>628</v>
      </c>
      <c r="D113" s="510"/>
    </row>
    <row r="114" spans="1:4">
      <c r="A114" s="507">
        <v>5269</v>
      </c>
      <c r="B114" s="508">
        <v>442200</v>
      </c>
      <c r="C114" s="509" t="s">
        <v>152</v>
      </c>
      <c r="D114" s="510"/>
    </row>
    <row r="115" spans="1:4">
      <c r="A115" s="507">
        <v>5270</v>
      </c>
      <c r="B115" s="508">
        <v>442300</v>
      </c>
      <c r="C115" s="509" t="s">
        <v>153</v>
      </c>
      <c r="D115" s="510"/>
    </row>
    <row r="116" spans="1:4">
      <c r="A116" s="507">
        <v>5271</v>
      </c>
      <c r="B116" s="508">
        <v>442400</v>
      </c>
      <c r="C116" s="509" t="s">
        <v>154</v>
      </c>
      <c r="D116" s="510"/>
    </row>
    <row r="117" spans="1:4">
      <c r="A117" s="507">
        <v>5272</v>
      </c>
      <c r="B117" s="508">
        <v>442500</v>
      </c>
      <c r="C117" s="509" t="s">
        <v>368</v>
      </c>
      <c r="D117" s="510"/>
    </row>
    <row r="118" spans="1:4">
      <c r="A118" s="507">
        <v>5273</v>
      </c>
      <c r="B118" s="508">
        <v>442600</v>
      </c>
      <c r="C118" s="509" t="s">
        <v>369</v>
      </c>
      <c r="D118" s="510"/>
    </row>
    <row r="119" spans="1:4">
      <c r="A119" s="502">
        <v>5274</v>
      </c>
      <c r="B119" s="503">
        <v>443000</v>
      </c>
      <c r="C119" s="505" t="s">
        <v>710</v>
      </c>
      <c r="D119" s="506">
        <f>D120</f>
        <v>0</v>
      </c>
    </row>
    <row r="120" spans="1:4">
      <c r="A120" s="507">
        <v>5275</v>
      </c>
      <c r="B120" s="508">
        <v>443100</v>
      </c>
      <c r="C120" s="509" t="s">
        <v>520</v>
      </c>
      <c r="D120" s="510"/>
    </row>
    <row r="121" spans="1:4">
      <c r="A121" s="502">
        <v>5276</v>
      </c>
      <c r="B121" s="503">
        <v>444000</v>
      </c>
      <c r="C121" s="505" t="s">
        <v>711</v>
      </c>
      <c r="D121" s="506">
        <f>SUM(D122:D124)</f>
        <v>0</v>
      </c>
    </row>
    <row r="122" spans="1:4">
      <c r="A122" s="507">
        <v>5277</v>
      </c>
      <c r="B122" s="508">
        <v>444100</v>
      </c>
      <c r="C122" s="509" t="s">
        <v>538</v>
      </c>
      <c r="D122" s="510"/>
    </row>
    <row r="123" spans="1:4">
      <c r="A123" s="507">
        <v>5278</v>
      </c>
      <c r="B123" s="508">
        <v>444200</v>
      </c>
      <c r="C123" s="509" t="s">
        <v>539</v>
      </c>
      <c r="D123" s="510"/>
    </row>
    <row r="124" spans="1:4">
      <c r="A124" s="507">
        <v>5279</v>
      </c>
      <c r="B124" s="508">
        <v>444300</v>
      </c>
      <c r="C124" s="509" t="s">
        <v>629</v>
      </c>
      <c r="D124" s="510"/>
    </row>
    <row r="125" spans="1:4">
      <c r="A125" s="502">
        <v>5280</v>
      </c>
      <c r="B125" s="503">
        <v>450000</v>
      </c>
      <c r="C125" s="505" t="s">
        <v>712</v>
      </c>
      <c r="D125" s="506">
        <f>D126+D129+D132+D135</f>
        <v>0</v>
      </c>
    </row>
    <row r="126" spans="1:4" ht="24">
      <c r="A126" s="502">
        <v>5281</v>
      </c>
      <c r="B126" s="503">
        <v>451000</v>
      </c>
      <c r="C126" s="505" t="s">
        <v>713</v>
      </c>
      <c r="D126" s="506">
        <f>D127+D128</f>
        <v>0</v>
      </c>
    </row>
    <row r="127" spans="1:4">
      <c r="A127" s="507">
        <v>5282</v>
      </c>
      <c r="B127" s="508">
        <v>451100</v>
      </c>
      <c r="C127" s="509" t="s">
        <v>292</v>
      </c>
      <c r="D127" s="510"/>
    </row>
    <row r="128" spans="1:4" ht="24">
      <c r="A128" s="507">
        <v>5283</v>
      </c>
      <c r="B128" s="508">
        <v>451200</v>
      </c>
      <c r="C128" s="509" t="s">
        <v>293</v>
      </c>
      <c r="D128" s="510"/>
    </row>
    <row r="129" spans="1:4" ht="15" customHeight="1">
      <c r="A129" s="502">
        <v>5284</v>
      </c>
      <c r="B129" s="503">
        <v>452000</v>
      </c>
      <c r="C129" s="505" t="s">
        <v>714</v>
      </c>
      <c r="D129" s="506">
        <f>D130+D131</f>
        <v>0</v>
      </c>
    </row>
    <row r="130" spans="1:4">
      <c r="A130" s="507">
        <v>5285</v>
      </c>
      <c r="B130" s="508">
        <v>452100</v>
      </c>
      <c r="C130" s="509" t="s">
        <v>294</v>
      </c>
      <c r="D130" s="510"/>
    </row>
    <row r="131" spans="1:4">
      <c r="A131" s="507">
        <v>5286</v>
      </c>
      <c r="B131" s="508">
        <v>452200</v>
      </c>
      <c r="C131" s="509" t="s">
        <v>295</v>
      </c>
      <c r="D131" s="510"/>
    </row>
    <row r="132" spans="1:4">
      <c r="A132" s="502">
        <v>5287</v>
      </c>
      <c r="B132" s="503">
        <v>453000</v>
      </c>
      <c r="C132" s="505" t="s">
        <v>715</v>
      </c>
      <c r="D132" s="506">
        <f>D133+D134</f>
        <v>0</v>
      </c>
    </row>
    <row r="133" spans="1:4">
      <c r="A133" s="507">
        <v>5288</v>
      </c>
      <c r="B133" s="508">
        <v>453100</v>
      </c>
      <c r="C133" s="509" t="s">
        <v>296</v>
      </c>
      <c r="D133" s="510"/>
    </row>
    <row r="134" spans="1:4">
      <c r="A134" s="507">
        <v>5289</v>
      </c>
      <c r="B134" s="508">
        <v>453200</v>
      </c>
      <c r="C134" s="509" t="s">
        <v>297</v>
      </c>
      <c r="D134" s="510"/>
    </row>
    <row r="135" spans="1:4">
      <c r="A135" s="502">
        <v>5290</v>
      </c>
      <c r="B135" s="503">
        <v>454000</v>
      </c>
      <c r="C135" s="505" t="s">
        <v>716</v>
      </c>
      <c r="D135" s="506">
        <f>D136+D137</f>
        <v>0</v>
      </c>
    </row>
    <row r="136" spans="1:4">
      <c r="A136" s="507">
        <v>5291</v>
      </c>
      <c r="B136" s="508">
        <v>454100</v>
      </c>
      <c r="C136" s="509" t="s">
        <v>298</v>
      </c>
      <c r="D136" s="510"/>
    </row>
    <row r="137" spans="1:4">
      <c r="A137" s="507">
        <v>5292</v>
      </c>
      <c r="B137" s="508">
        <v>454200</v>
      </c>
      <c r="C137" s="509" t="s">
        <v>299</v>
      </c>
      <c r="D137" s="510"/>
    </row>
    <row r="138" spans="1:4">
      <c r="A138" s="502">
        <v>5293</v>
      </c>
      <c r="B138" s="503">
        <v>460000</v>
      </c>
      <c r="C138" s="505" t="s">
        <v>717</v>
      </c>
      <c r="D138" s="506">
        <f>D139+D142+D145+D148+D151</f>
        <v>0</v>
      </c>
    </row>
    <row r="139" spans="1:4">
      <c r="A139" s="502">
        <v>5294</v>
      </c>
      <c r="B139" s="503">
        <v>461000</v>
      </c>
      <c r="C139" s="505" t="s">
        <v>718</v>
      </c>
      <c r="D139" s="506">
        <f>D140+D141</f>
        <v>0</v>
      </c>
    </row>
    <row r="140" spans="1:4">
      <c r="A140" s="507">
        <v>5295</v>
      </c>
      <c r="B140" s="508">
        <v>461100</v>
      </c>
      <c r="C140" s="509" t="s">
        <v>300</v>
      </c>
      <c r="D140" s="510"/>
    </row>
    <row r="141" spans="1:4">
      <c r="A141" s="507">
        <v>5296</v>
      </c>
      <c r="B141" s="508">
        <v>461200</v>
      </c>
      <c r="C141" s="509" t="s">
        <v>301</v>
      </c>
      <c r="D141" s="510"/>
    </row>
    <row r="142" spans="1:4">
      <c r="A142" s="502">
        <v>5297</v>
      </c>
      <c r="B142" s="503">
        <v>462000</v>
      </c>
      <c r="C142" s="505" t="s">
        <v>719</v>
      </c>
      <c r="D142" s="506">
        <f>D143+D144</f>
        <v>0</v>
      </c>
    </row>
    <row r="143" spans="1:4">
      <c r="A143" s="507">
        <v>5298</v>
      </c>
      <c r="B143" s="508">
        <v>462100</v>
      </c>
      <c r="C143" s="509" t="s">
        <v>521</v>
      </c>
      <c r="D143" s="510"/>
    </row>
    <row r="144" spans="1:4">
      <c r="A144" s="507">
        <v>5299</v>
      </c>
      <c r="B144" s="508">
        <v>462200</v>
      </c>
      <c r="C144" s="509" t="s">
        <v>398</v>
      </c>
      <c r="D144" s="510"/>
    </row>
    <row r="145" spans="1:4">
      <c r="A145" s="502">
        <v>5300</v>
      </c>
      <c r="B145" s="503">
        <v>463000</v>
      </c>
      <c r="C145" s="505" t="s">
        <v>720</v>
      </c>
      <c r="D145" s="506">
        <f>D146+D147</f>
        <v>0</v>
      </c>
    </row>
    <row r="146" spans="1:4">
      <c r="A146" s="507">
        <v>5301</v>
      </c>
      <c r="B146" s="508">
        <v>463100</v>
      </c>
      <c r="C146" s="509" t="s">
        <v>264</v>
      </c>
      <c r="D146" s="510"/>
    </row>
    <row r="147" spans="1:4">
      <c r="A147" s="507">
        <v>5302</v>
      </c>
      <c r="B147" s="508">
        <v>463200</v>
      </c>
      <c r="C147" s="509" t="s">
        <v>367</v>
      </c>
      <c r="D147" s="510"/>
    </row>
    <row r="148" spans="1:4" ht="24">
      <c r="A148" s="502">
        <v>5303</v>
      </c>
      <c r="B148" s="503">
        <v>464000</v>
      </c>
      <c r="C148" s="505" t="s">
        <v>721</v>
      </c>
      <c r="D148" s="506">
        <f>D149+D150</f>
        <v>0</v>
      </c>
    </row>
    <row r="149" spans="1:4">
      <c r="A149" s="507">
        <v>5304</v>
      </c>
      <c r="B149" s="508">
        <v>464100</v>
      </c>
      <c r="C149" s="509" t="s">
        <v>53</v>
      </c>
      <c r="D149" s="510"/>
    </row>
    <row r="150" spans="1:4">
      <c r="A150" s="507">
        <v>5305</v>
      </c>
      <c r="B150" s="508">
        <v>464200</v>
      </c>
      <c r="C150" s="509" t="s">
        <v>54</v>
      </c>
      <c r="D150" s="510"/>
    </row>
    <row r="151" spans="1:4">
      <c r="A151" s="502">
        <v>5306</v>
      </c>
      <c r="B151" s="503">
        <v>465000</v>
      </c>
      <c r="C151" s="505" t="s">
        <v>722</v>
      </c>
      <c r="D151" s="506">
        <f>D152+D153</f>
        <v>0</v>
      </c>
    </row>
    <row r="152" spans="1:4">
      <c r="A152" s="507">
        <v>5307</v>
      </c>
      <c r="B152" s="508">
        <v>465100</v>
      </c>
      <c r="C152" s="509" t="s">
        <v>55</v>
      </c>
      <c r="D152" s="510"/>
    </row>
    <row r="153" spans="1:4">
      <c r="A153" s="507">
        <v>5308</v>
      </c>
      <c r="B153" s="508">
        <v>465200</v>
      </c>
      <c r="C153" s="509" t="s">
        <v>56</v>
      </c>
      <c r="D153" s="510"/>
    </row>
    <row r="154" spans="1:4">
      <c r="A154" s="502">
        <v>5309</v>
      </c>
      <c r="B154" s="503">
        <v>470000</v>
      </c>
      <c r="C154" s="505" t="s">
        <v>723</v>
      </c>
      <c r="D154" s="506">
        <f>D155+D159</f>
        <v>0</v>
      </c>
    </row>
    <row r="155" spans="1:4" ht="24">
      <c r="A155" s="502">
        <v>5310</v>
      </c>
      <c r="B155" s="503">
        <v>471000</v>
      </c>
      <c r="C155" s="505" t="s">
        <v>724</v>
      </c>
      <c r="D155" s="506">
        <f>SUM(D156:D158)</f>
        <v>0</v>
      </c>
    </row>
    <row r="156" spans="1:4">
      <c r="A156" s="507">
        <v>5311</v>
      </c>
      <c r="B156" s="508">
        <v>471100</v>
      </c>
      <c r="C156" s="509" t="s">
        <v>163</v>
      </c>
      <c r="D156" s="510"/>
    </row>
    <row r="157" spans="1:4" ht="24">
      <c r="A157" s="507">
        <v>5312</v>
      </c>
      <c r="B157" s="508">
        <v>471200</v>
      </c>
      <c r="C157" s="509" t="s">
        <v>85</v>
      </c>
      <c r="D157" s="510"/>
    </row>
    <row r="158" spans="1:4" ht="24">
      <c r="A158" s="507">
        <v>5313</v>
      </c>
      <c r="B158" s="508">
        <v>471900</v>
      </c>
      <c r="C158" s="509" t="s">
        <v>86</v>
      </c>
      <c r="D158" s="510"/>
    </row>
    <row r="159" spans="1:4">
      <c r="A159" s="502">
        <v>5314</v>
      </c>
      <c r="B159" s="503">
        <v>472000</v>
      </c>
      <c r="C159" s="505" t="s">
        <v>725</v>
      </c>
      <c r="D159" s="506">
        <f>SUM(D160:D168)</f>
        <v>0</v>
      </c>
    </row>
    <row r="160" spans="1:4">
      <c r="A160" s="507">
        <v>5315</v>
      </c>
      <c r="B160" s="508">
        <v>472100</v>
      </c>
      <c r="C160" s="509" t="s">
        <v>87</v>
      </c>
      <c r="D160" s="510"/>
    </row>
    <row r="161" spans="1:4">
      <c r="A161" s="507">
        <v>5316</v>
      </c>
      <c r="B161" s="508">
        <v>472200</v>
      </c>
      <c r="C161" s="509" t="s">
        <v>726</v>
      </c>
      <c r="D161" s="510"/>
    </row>
    <row r="162" spans="1:4">
      <c r="A162" s="507">
        <v>5317</v>
      </c>
      <c r="B162" s="508">
        <v>472300</v>
      </c>
      <c r="C162" s="509" t="s">
        <v>727</v>
      </c>
      <c r="D162" s="510"/>
    </row>
    <row r="163" spans="1:4">
      <c r="A163" s="507">
        <v>5318</v>
      </c>
      <c r="B163" s="508">
        <v>472400</v>
      </c>
      <c r="C163" s="509" t="s">
        <v>728</v>
      </c>
      <c r="D163" s="510"/>
    </row>
    <row r="164" spans="1:4">
      <c r="A164" s="507">
        <v>5319</v>
      </c>
      <c r="B164" s="508">
        <v>472500</v>
      </c>
      <c r="C164" s="509" t="s">
        <v>36</v>
      </c>
      <c r="D164" s="510"/>
    </row>
    <row r="165" spans="1:4">
      <c r="A165" s="507">
        <v>5320</v>
      </c>
      <c r="B165" s="508">
        <v>472600</v>
      </c>
      <c r="C165" s="509" t="s">
        <v>37</v>
      </c>
      <c r="D165" s="510"/>
    </row>
    <row r="166" spans="1:4">
      <c r="A166" s="507">
        <v>5321</v>
      </c>
      <c r="B166" s="508">
        <v>472700</v>
      </c>
      <c r="C166" s="509" t="s">
        <v>729</v>
      </c>
      <c r="D166" s="510"/>
    </row>
    <row r="167" spans="1:4">
      <c r="A167" s="507">
        <v>5322</v>
      </c>
      <c r="B167" s="508">
        <v>472800</v>
      </c>
      <c r="C167" s="509" t="s">
        <v>730</v>
      </c>
      <c r="D167" s="510"/>
    </row>
    <row r="168" spans="1:4">
      <c r="A168" s="507">
        <v>5323</v>
      </c>
      <c r="B168" s="508">
        <v>472900</v>
      </c>
      <c r="C168" s="509" t="s">
        <v>548</v>
      </c>
      <c r="D168" s="510"/>
    </row>
    <row r="169" spans="1:4">
      <c r="A169" s="502">
        <v>5324</v>
      </c>
      <c r="B169" s="503">
        <v>480000</v>
      </c>
      <c r="C169" s="505" t="s">
        <v>731</v>
      </c>
      <c r="D169" s="506">
        <f>D170+D173+D177+D179+D182+D184</f>
        <v>0</v>
      </c>
    </row>
    <row r="170" spans="1:4">
      <c r="A170" s="502">
        <v>5325</v>
      </c>
      <c r="B170" s="503">
        <v>481000</v>
      </c>
      <c r="C170" s="505" t="s">
        <v>732</v>
      </c>
      <c r="D170" s="506">
        <f>D171+D172</f>
        <v>0</v>
      </c>
    </row>
    <row r="171" spans="1:4">
      <c r="A171" s="507">
        <v>5326</v>
      </c>
      <c r="B171" s="508">
        <v>481100</v>
      </c>
      <c r="C171" s="509" t="s">
        <v>302</v>
      </c>
      <c r="D171" s="510"/>
    </row>
    <row r="172" spans="1:4">
      <c r="A172" s="507">
        <v>5327</v>
      </c>
      <c r="B172" s="508">
        <v>481900</v>
      </c>
      <c r="C172" s="509" t="s">
        <v>303</v>
      </c>
      <c r="D172" s="510"/>
    </row>
    <row r="173" spans="1:4">
      <c r="A173" s="502">
        <v>5328</v>
      </c>
      <c r="B173" s="503">
        <v>482000</v>
      </c>
      <c r="C173" s="505" t="s">
        <v>733</v>
      </c>
      <c r="D173" s="506">
        <f>SUM(D174:D176)</f>
        <v>0</v>
      </c>
    </row>
    <row r="174" spans="1:4">
      <c r="A174" s="507">
        <v>5329</v>
      </c>
      <c r="B174" s="508">
        <v>482100</v>
      </c>
      <c r="C174" s="509" t="s">
        <v>149</v>
      </c>
      <c r="D174" s="510"/>
    </row>
    <row r="175" spans="1:4">
      <c r="A175" s="507">
        <v>5330</v>
      </c>
      <c r="B175" s="508">
        <v>482200</v>
      </c>
      <c r="C175" s="509" t="s">
        <v>57</v>
      </c>
      <c r="D175" s="510"/>
    </row>
    <row r="176" spans="1:4">
      <c r="A176" s="507">
        <v>5331</v>
      </c>
      <c r="B176" s="508">
        <v>482300</v>
      </c>
      <c r="C176" s="509" t="s">
        <v>630</v>
      </c>
      <c r="D176" s="510"/>
    </row>
    <row r="177" spans="1:4">
      <c r="A177" s="502">
        <v>5332</v>
      </c>
      <c r="B177" s="503">
        <v>483000</v>
      </c>
      <c r="C177" s="505" t="s">
        <v>734</v>
      </c>
      <c r="D177" s="506">
        <f>D178</f>
        <v>0</v>
      </c>
    </row>
    <row r="178" spans="1:4">
      <c r="A178" s="507">
        <v>5333</v>
      </c>
      <c r="B178" s="508">
        <v>483100</v>
      </c>
      <c r="C178" s="509" t="s">
        <v>0</v>
      </c>
      <c r="D178" s="510"/>
    </row>
    <row r="179" spans="1:4" ht="25.5" customHeight="1">
      <c r="A179" s="502">
        <v>5334</v>
      </c>
      <c r="B179" s="503">
        <v>484000</v>
      </c>
      <c r="C179" s="505" t="s">
        <v>735</v>
      </c>
      <c r="D179" s="506">
        <f>D180+D181</f>
        <v>0</v>
      </c>
    </row>
    <row r="180" spans="1:4">
      <c r="A180" s="507">
        <v>5335</v>
      </c>
      <c r="B180" s="508">
        <v>484100</v>
      </c>
      <c r="C180" s="509" t="s">
        <v>490</v>
      </c>
      <c r="D180" s="510"/>
    </row>
    <row r="181" spans="1:4">
      <c r="A181" s="507">
        <v>5336</v>
      </c>
      <c r="B181" s="508">
        <v>484200</v>
      </c>
      <c r="C181" s="509" t="s">
        <v>383</v>
      </c>
      <c r="D181" s="510"/>
    </row>
    <row r="182" spans="1:4" ht="24">
      <c r="A182" s="502">
        <v>5337</v>
      </c>
      <c r="B182" s="503">
        <v>485000</v>
      </c>
      <c r="C182" s="505" t="s">
        <v>736</v>
      </c>
      <c r="D182" s="506">
        <f>D183</f>
        <v>0</v>
      </c>
    </row>
    <row r="183" spans="1:4">
      <c r="A183" s="507">
        <v>5338</v>
      </c>
      <c r="B183" s="508">
        <v>485100</v>
      </c>
      <c r="C183" s="509" t="s">
        <v>737</v>
      </c>
      <c r="D183" s="510"/>
    </row>
    <row r="184" spans="1:4" ht="24">
      <c r="A184" s="502">
        <v>5339</v>
      </c>
      <c r="B184" s="503">
        <v>489000</v>
      </c>
      <c r="C184" s="505" t="s">
        <v>738</v>
      </c>
      <c r="D184" s="506">
        <f>D185</f>
        <v>0</v>
      </c>
    </row>
    <row r="185" spans="1:4" ht="24">
      <c r="A185" s="507">
        <v>5340</v>
      </c>
      <c r="B185" s="508">
        <v>489100</v>
      </c>
      <c r="C185" s="509" t="s">
        <v>491</v>
      </c>
      <c r="D185" s="510"/>
    </row>
    <row r="186" spans="1:4">
      <c r="A186" s="502">
        <v>5341</v>
      </c>
      <c r="B186" s="503">
        <v>500000</v>
      </c>
      <c r="C186" s="505" t="s">
        <v>739</v>
      </c>
      <c r="D186" s="506">
        <f>D187+D209+D218+D221+D229</f>
        <v>0</v>
      </c>
    </row>
    <row r="187" spans="1:4">
      <c r="A187" s="502">
        <v>5342</v>
      </c>
      <c r="B187" s="503">
        <v>510000</v>
      </c>
      <c r="C187" s="505" t="s">
        <v>740</v>
      </c>
      <c r="D187" s="506">
        <f>D188+D193+D203+D205+D207</f>
        <v>0</v>
      </c>
    </row>
    <row r="188" spans="1:4">
      <c r="A188" s="502">
        <v>5343</v>
      </c>
      <c r="B188" s="503">
        <v>511000</v>
      </c>
      <c r="C188" s="505" t="s">
        <v>741</v>
      </c>
      <c r="D188" s="506">
        <f>SUM(D189:D192)</f>
        <v>0</v>
      </c>
    </row>
    <row r="189" spans="1:4">
      <c r="A189" s="507">
        <v>5344</v>
      </c>
      <c r="B189" s="508">
        <v>511100</v>
      </c>
      <c r="C189" s="509" t="s">
        <v>480</v>
      </c>
      <c r="D189" s="510"/>
    </row>
    <row r="190" spans="1:4">
      <c r="A190" s="507">
        <v>5345</v>
      </c>
      <c r="B190" s="508">
        <v>511200</v>
      </c>
      <c r="C190" s="509" t="s">
        <v>481</v>
      </c>
      <c r="D190" s="510"/>
    </row>
    <row r="191" spans="1:4">
      <c r="A191" s="507">
        <v>5346</v>
      </c>
      <c r="B191" s="508">
        <v>511300</v>
      </c>
      <c r="C191" s="509" t="s">
        <v>482</v>
      </c>
      <c r="D191" s="510"/>
    </row>
    <row r="192" spans="1:4">
      <c r="A192" s="507">
        <v>5347</v>
      </c>
      <c r="B192" s="508">
        <v>511400</v>
      </c>
      <c r="C192" s="509" t="s">
        <v>483</v>
      </c>
      <c r="D192" s="510"/>
    </row>
    <row r="193" spans="1:4">
      <c r="A193" s="502">
        <v>5348</v>
      </c>
      <c r="B193" s="503">
        <v>512000</v>
      </c>
      <c r="C193" s="505" t="s">
        <v>742</v>
      </c>
      <c r="D193" s="506">
        <f>SUM(D194:D202)</f>
        <v>0</v>
      </c>
    </row>
    <row r="194" spans="1:4">
      <c r="A194" s="507">
        <v>5349</v>
      </c>
      <c r="B194" s="508">
        <v>512100</v>
      </c>
      <c r="C194" s="509" t="s">
        <v>484</v>
      </c>
      <c r="D194" s="510"/>
    </row>
    <row r="195" spans="1:4">
      <c r="A195" s="507">
        <v>5350</v>
      </c>
      <c r="B195" s="508">
        <v>512200</v>
      </c>
      <c r="C195" s="509" t="s">
        <v>146</v>
      </c>
      <c r="D195" s="510"/>
    </row>
    <row r="196" spans="1:4">
      <c r="A196" s="507">
        <v>5351</v>
      </c>
      <c r="B196" s="508">
        <v>512300</v>
      </c>
      <c r="C196" s="509" t="s">
        <v>147</v>
      </c>
      <c r="D196" s="510"/>
    </row>
    <row r="197" spans="1:4">
      <c r="A197" s="507">
        <v>5352</v>
      </c>
      <c r="B197" s="508">
        <v>512400</v>
      </c>
      <c r="C197" s="509" t="s">
        <v>285</v>
      </c>
      <c r="D197" s="510"/>
    </row>
    <row r="198" spans="1:4">
      <c r="A198" s="507">
        <v>5353</v>
      </c>
      <c r="B198" s="508">
        <v>512500</v>
      </c>
      <c r="C198" s="509" t="s">
        <v>148</v>
      </c>
      <c r="D198" s="510"/>
    </row>
    <row r="199" spans="1:4">
      <c r="A199" s="507">
        <v>5354</v>
      </c>
      <c r="B199" s="508">
        <v>512600</v>
      </c>
      <c r="C199" s="509" t="s">
        <v>631</v>
      </c>
      <c r="D199" s="510"/>
    </row>
    <row r="200" spans="1:4">
      <c r="A200" s="507">
        <v>5355</v>
      </c>
      <c r="B200" s="508">
        <v>512700</v>
      </c>
      <c r="C200" s="509" t="s">
        <v>95</v>
      </c>
      <c r="D200" s="510"/>
    </row>
    <row r="201" spans="1:4">
      <c r="A201" s="507">
        <v>5356</v>
      </c>
      <c r="B201" s="508">
        <v>512800</v>
      </c>
      <c r="C201" s="509" t="s">
        <v>96</v>
      </c>
      <c r="D201" s="510"/>
    </row>
    <row r="202" spans="1:4">
      <c r="A202" s="507">
        <v>5357</v>
      </c>
      <c r="B202" s="508">
        <v>512900</v>
      </c>
      <c r="C202" s="509" t="s">
        <v>485</v>
      </c>
      <c r="D202" s="510"/>
    </row>
    <row r="203" spans="1:4">
      <c r="A203" s="502">
        <v>5358</v>
      </c>
      <c r="B203" s="503">
        <v>513000</v>
      </c>
      <c r="C203" s="505" t="s">
        <v>743</v>
      </c>
      <c r="D203" s="506">
        <f>D204</f>
        <v>0</v>
      </c>
    </row>
    <row r="204" spans="1:4">
      <c r="A204" s="507">
        <v>5359</v>
      </c>
      <c r="B204" s="508">
        <v>513100</v>
      </c>
      <c r="C204" s="509" t="s">
        <v>492</v>
      </c>
      <c r="D204" s="510"/>
    </row>
    <row r="205" spans="1:4">
      <c r="A205" s="502">
        <v>5360</v>
      </c>
      <c r="B205" s="503">
        <v>514000</v>
      </c>
      <c r="C205" s="505" t="s">
        <v>744</v>
      </c>
      <c r="D205" s="506">
        <f>D206</f>
        <v>0</v>
      </c>
    </row>
    <row r="206" spans="1:4">
      <c r="A206" s="507">
        <v>5361</v>
      </c>
      <c r="B206" s="508">
        <v>514100</v>
      </c>
      <c r="C206" s="509" t="s">
        <v>486</v>
      </c>
      <c r="D206" s="510"/>
    </row>
    <row r="207" spans="1:4">
      <c r="A207" s="502">
        <v>5362</v>
      </c>
      <c r="B207" s="503">
        <v>515000</v>
      </c>
      <c r="C207" s="505" t="s">
        <v>745</v>
      </c>
      <c r="D207" s="506">
        <f>D208</f>
        <v>0</v>
      </c>
    </row>
    <row r="208" spans="1:4">
      <c r="A208" s="507">
        <v>5363</v>
      </c>
      <c r="B208" s="508">
        <v>515100</v>
      </c>
      <c r="C208" s="509" t="s">
        <v>390</v>
      </c>
      <c r="D208" s="510"/>
    </row>
    <row r="209" spans="1:4">
      <c r="A209" s="502">
        <v>5364</v>
      </c>
      <c r="B209" s="503">
        <v>520000</v>
      </c>
      <c r="C209" s="505" t="s">
        <v>746</v>
      </c>
      <c r="D209" s="506">
        <f>D210+D212+D216</f>
        <v>0</v>
      </c>
    </row>
    <row r="210" spans="1:4">
      <c r="A210" s="502">
        <v>5365</v>
      </c>
      <c r="B210" s="503">
        <v>521000</v>
      </c>
      <c r="C210" s="505" t="s">
        <v>747</v>
      </c>
      <c r="D210" s="506">
        <f>D211</f>
        <v>0</v>
      </c>
    </row>
    <row r="211" spans="1:4">
      <c r="A211" s="507">
        <v>5366</v>
      </c>
      <c r="B211" s="508">
        <v>521100</v>
      </c>
      <c r="C211" s="509" t="s">
        <v>273</v>
      </c>
      <c r="D211" s="510"/>
    </row>
    <row r="212" spans="1:4">
      <c r="A212" s="502">
        <v>5367</v>
      </c>
      <c r="B212" s="503">
        <v>522000</v>
      </c>
      <c r="C212" s="505" t="s">
        <v>748</v>
      </c>
      <c r="D212" s="506">
        <f>SUM(D213:D215)</f>
        <v>0</v>
      </c>
    </row>
    <row r="213" spans="1:4">
      <c r="A213" s="507">
        <v>5368</v>
      </c>
      <c r="B213" s="508">
        <v>522100</v>
      </c>
      <c r="C213" s="509" t="s">
        <v>454</v>
      </c>
      <c r="D213" s="510"/>
    </row>
    <row r="214" spans="1:4">
      <c r="A214" s="507">
        <v>5369</v>
      </c>
      <c r="B214" s="508">
        <v>522200</v>
      </c>
      <c r="C214" s="509" t="s">
        <v>267</v>
      </c>
      <c r="D214" s="510"/>
    </row>
    <row r="215" spans="1:4">
      <c r="A215" s="507">
        <v>5370</v>
      </c>
      <c r="B215" s="508">
        <v>522300</v>
      </c>
      <c r="C215" s="509" t="s">
        <v>268</v>
      </c>
      <c r="D215" s="510"/>
    </row>
    <row r="216" spans="1:4">
      <c r="A216" s="502">
        <v>5371</v>
      </c>
      <c r="B216" s="503">
        <v>523000</v>
      </c>
      <c r="C216" s="505" t="s">
        <v>749</v>
      </c>
      <c r="D216" s="506">
        <f>D217</f>
        <v>0</v>
      </c>
    </row>
    <row r="217" spans="1:4">
      <c r="A217" s="507">
        <v>5372</v>
      </c>
      <c r="B217" s="508">
        <v>523100</v>
      </c>
      <c r="C217" s="509" t="s">
        <v>269</v>
      </c>
      <c r="D217" s="510"/>
    </row>
    <row r="218" spans="1:4">
      <c r="A218" s="502">
        <v>5373</v>
      </c>
      <c r="B218" s="503">
        <v>530000</v>
      </c>
      <c r="C218" s="505" t="s">
        <v>750</v>
      </c>
      <c r="D218" s="506">
        <f>D219</f>
        <v>0</v>
      </c>
    </row>
    <row r="219" spans="1:4">
      <c r="A219" s="502">
        <v>5374</v>
      </c>
      <c r="B219" s="503">
        <v>531000</v>
      </c>
      <c r="C219" s="505" t="s">
        <v>751</v>
      </c>
      <c r="D219" s="506">
        <f>D220</f>
        <v>0</v>
      </c>
    </row>
    <row r="220" spans="1:4">
      <c r="A220" s="507">
        <v>5375</v>
      </c>
      <c r="B220" s="508">
        <v>531100</v>
      </c>
      <c r="C220" s="509" t="s">
        <v>365</v>
      </c>
      <c r="D220" s="510"/>
    </row>
    <row r="221" spans="1:4">
      <c r="A221" s="502">
        <v>5376</v>
      </c>
      <c r="B221" s="503">
        <v>540000</v>
      </c>
      <c r="C221" s="505" t="s">
        <v>752</v>
      </c>
      <c r="D221" s="506">
        <f>D222+D224+D226</f>
        <v>0</v>
      </c>
    </row>
    <row r="222" spans="1:4">
      <c r="A222" s="502">
        <v>5377</v>
      </c>
      <c r="B222" s="503">
        <v>541000</v>
      </c>
      <c r="C222" s="505" t="s">
        <v>753</v>
      </c>
      <c r="D222" s="506">
        <f>D223</f>
        <v>0</v>
      </c>
    </row>
    <row r="223" spans="1:4">
      <c r="A223" s="507">
        <v>5378</v>
      </c>
      <c r="B223" s="508">
        <v>541100</v>
      </c>
      <c r="C223" s="509" t="s">
        <v>307</v>
      </c>
      <c r="D223" s="510"/>
    </row>
    <row r="224" spans="1:4">
      <c r="A224" s="502">
        <v>5379</v>
      </c>
      <c r="B224" s="503">
        <v>542000</v>
      </c>
      <c r="C224" s="505" t="s">
        <v>754</v>
      </c>
      <c r="D224" s="506">
        <f>D225</f>
        <v>0</v>
      </c>
    </row>
    <row r="225" spans="1:4">
      <c r="A225" s="507">
        <v>5380</v>
      </c>
      <c r="B225" s="508">
        <v>542100</v>
      </c>
      <c r="C225" s="509" t="s">
        <v>270</v>
      </c>
      <c r="D225" s="510"/>
    </row>
    <row r="226" spans="1:4">
      <c r="A226" s="502">
        <v>5381</v>
      </c>
      <c r="B226" s="503">
        <v>543000</v>
      </c>
      <c r="C226" s="505" t="s">
        <v>755</v>
      </c>
      <c r="D226" s="506">
        <f>D227+D228</f>
        <v>0</v>
      </c>
    </row>
    <row r="227" spans="1:4">
      <c r="A227" s="507">
        <v>5382</v>
      </c>
      <c r="B227" s="508">
        <v>543100</v>
      </c>
      <c r="C227" s="509" t="s">
        <v>271</v>
      </c>
      <c r="D227" s="510"/>
    </row>
    <row r="228" spans="1:4">
      <c r="A228" s="507">
        <v>5383</v>
      </c>
      <c r="B228" s="508">
        <v>543200</v>
      </c>
      <c r="C228" s="509" t="s">
        <v>272</v>
      </c>
      <c r="D228" s="510"/>
    </row>
    <row r="229" spans="1:4" ht="24">
      <c r="A229" s="502">
        <v>5384</v>
      </c>
      <c r="B229" s="503">
        <v>550000</v>
      </c>
      <c r="C229" s="505" t="s">
        <v>756</v>
      </c>
      <c r="D229" s="506">
        <f>D230</f>
        <v>0</v>
      </c>
    </row>
    <row r="230" spans="1:4" ht="24">
      <c r="A230" s="502">
        <v>5385</v>
      </c>
      <c r="B230" s="503">
        <v>551000</v>
      </c>
      <c r="C230" s="505" t="s">
        <v>757</v>
      </c>
      <c r="D230" s="506">
        <f>D231</f>
        <v>0</v>
      </c>
    </row>
    <row r="231" spans="1:4" ht="24">
      <c r="A231" s="507">
        <v>5386</v>
      </c>
      <c r="B231" s="508">
        <v>551100</v>
      </c>
      <c r="C231" s="509" t="s">
        <v>533</v>
      </c>
      <c r="D231" s="510"/>
    </row>
    <row r="232" spans="1:4" ht="24">
      <c r="A232" s="502">
        <v>5387</v>
      </c>
      <c r="B232" s="503">
        <v>600000</v>
      </c>
      <c r="C232" s="505" t="s">
        <v>758</v>
      </c>
      <c r="D232" s="506">
        <f>D233+D258</f>
        <v>0</v>
      </c>
    </row>
    <row r="233" spans="1:4">
      <c r="A233" s="502">
        <v>5388</v>
      </c>
      <c r="B233" s="503">
        <v>610000</v>
      </c>
      <c r="C233" s="505" t="s">
        <v>759</v>
      </c>
      <c r="D233" s="506">
        <f>D234+D244+D252+D254+D256</f>
        <v>0</v>
      </c>
    </row>
    <row r="234" spans="1:4">
      <c r="A234" s="502">
        <v>5389</v>
      </c>
      <c r="B234" s="503">
        <v>611000</v>
      </c>
      <c r="C234" s="505" t="s">
        <v>760</v>
      </c>
      <c r="D234" s="506">
        <f>SUM(D235:D243)</f>
        <v>0</v>
      </c>
    </row>
    <row r="235" spans="1:4">
      <c r="A235" s="507">
        <v>5390</v>
      </c>
      <c r="B235" s="508">
        <v>611100</v>
      </c>
      <c r="C235" s="509" t="s">
        <v>283</v>
      </c>
      <c r="D235" s="510"/>
    </row>
    <row r="236" spans="1:4">
      <c r="A236" s="507">
        <v>5391</v>
      </c>
      <c r="B236" s="508">
        <v>611200</v>
      </c>
      <c r="C236" s="509" t="s">
        <v>284</v>
      </c>
      <c r="D236" s="510"/>
    </row>
    <row r="237" spans="1:4">
      <c r="A237" s="507">
        <v>5392</v>
      </c>
      <c r="B237" s="508">
        <v>611300</v>
      </c>
      <c r="C237" s="509" t="s">
        <v>414</v>
      </c>
      <c r="D237" s="510"/>
    </row>
    <row r="238" spans="1:4">
      <c r="A238" s="507">
        <v>5393</v>
      </c>
      <c r="B238" s="508">
        <v>611400</v>
      </c>
      <c r="C238" s="509" t="s">
        <v>415</v>
      </c>
      <c r="D238" s="510"/>
    </row>
    <row r="239" spans="1:4">
      <c r="A239" s="507">
        <v>5394</v>
      </c>
      <c r="B239" s="508">
        <v>611500</v>
      </c>
      <c r="C239" s="509" t="s">
        <v>416</v>
      </c>
      <c r="D239" s="510"/>
    </row>
    <row r="240" spans="1:4">
      <c r="A240" s="507">
        <v>5395</v>
      </c>
      <c r="B240" s="508">
        <v>611600</v>
      </c>
      <c r="C240" s="509" t="s">
        <v>417</v>
      </c>
      <c r="D240" s="510"/>
    </row>
    <row r="241" spans="1:4">
      <c r="A241" s="507">
        <v>5396</v>
      </c>
      <c r="B241" s="508">
        <v>611700</v>
      </c>
      <c r="C241" s="509" t="s">
        <v>761</v>
      </c>
      <c r="D241" s="510"/>
    </row>
    <row r="242" spans="1:4">
      <c r="A242" s="507">
        <v>5397</v>
      </c>
      <c r="B242" s="508">
        <v>611800</v>
      </c>
      <c r="C242" s="509" t="s">
        <v>418</v>
      </c>
      <c r="D242" s="510"/>
    </row>
    <row r="243" spans="1:4">
      <c r="A243" s="507">
        <v>5398</v>
      </c>
      <c r="B243" s="508">
        <v>611900</v>
      </c>
      <c r="C243" s="509" t="s">
        <v>156</v>
      </c>
      <c r="D243" s="510"/>
    </row>
    <row r="244" spans="1:4">
      <c r="A244" s="502">
        <v>5399</v>
      </c>
      <c r="B244" s="503">
        <v>612000</v>
      </c>
      <c r="C244" s="505" t="s">
        <v>762</v>
      </c>
      <c r="D244" s="506">
        <f>SUM(D245:D251)</f>
        <v>0</v>
      </c>
    </row>
    <row r="245" spans="1:4" ht="24">
      <c r="A245" s="507">
        <v>5400</v>
      </c>
      <c r="B245" s="508">
        <v>612100</v>
      </c>
      <c r="C245" s="509" t="s">
        <v>632</v>
      </c>
      <c r="D245" s="510"/>
    </row>
    <row r="246" spans="1:4">
      <c r="A246" s="507">
        <v>5401</v>
      </c>
      <c r="B246" s="508">
        <v>612200</v>
      </c>
      <c r="C246" s="509" t="s">
        <v>419</v>
      </c>
      <c r="D246" s="510"/>
    </row>
    <row r="247" spans="1:4">
      <c r="A247" s="507">
        <v>5402</v>
      </c>
      <c r="B247" s="508">
        <v>612300</v>
      </c>
      <c r="C247" s="509" t="s">
        <v>97</v>
      </c>
      <c r="D247" s="510"/>
    </row>
    <row r="248" spans="1:4">
      <c r="A248" s="507">
        <v>5403</v>
      </c>
      <c r="B248" s="508">
        <v>612400</v>
      </c>
      <c r="C248" s="509" t="s">
        <v>763</v>
      </c>
      <c r="D248" s="510"/>
    </row>
    <row r="249" spans="1:4">
      <c r="A249" s="507">
        <v>5404</v>
      </c>
      <c r="B249" s="508">
        <v>612500</v>
      </c>
      <c r="C249" s="509" t="s">
        <v>764</v>
      </c>
      <c r="D249" s="510"/>
    </row>
    <row r="250" spans="1:4">
      <c r="A250" s="507">
        <v>5405</v>
      </c>
      <c r="B250" s="508">
        <v>612600</v>
      </c>
      <c r="C250" s="509" t="s">
        <v>98</v>
      </c>
      <c r="D250" s="510"/>
    </row>
    <row r="251" spans="1:4">
      <c r="A251" s="507">
        <v>5406</v>
      </c>
      <c r="B251" s="508">
        <v>612900</v>
      </c>
      <c r="C251" s="509" t="s">
        <v>555</v>
      </c>
      <c r="D251" s="510"/>
    </row>
    <row r="252" spans="1:4">
      <c r="A252" s="502">
        <v>5407</v>
      </c>
      <c r="B252" s="503">
        <v>613000</v>
      </c>
      <c r="C252" s="505" t="s">
        <v>765</v>
      </c>
      <c r="D252" s="506">
        <f>D253</f>
        <v>0</v>
      </c>
    </row>
    <row r="253" spans="1:4">
      <c r="A253" s="507">
        <v>5408</v>
      </c>
      <c r="B253" s="508">
        <v>613100</v>
      </c>
      <c r="C253" s="509" t="s">
        <v>99</v>
      </c>
      <c r="D253" s="510"/>
    </row>
    <row r="254" spans="1:4">
      <c r="A254" s="502">
        <v>5409</v>
      </c>
      <c r="B254" s="503">
        <v>614000</v>
      </c>
      <c r="C254" s="505" t="s">
        <v>766</v>
      </c>
      <c r="D254" s="506">
        <f>D255</f>
        <v>0</v>
      </c>
    </row>
    <row r="255" spans="1:4">
      <c r="A255" s="507">
        <v>5410</v>
      </c>
      <c r="B255" s="508">
        <v>614100</v>
      </c>
      <c r="C255" s="509" t="s">
        <v>126</v>
      </c>
      <c r="D255" s="510"/>
    </row>
    <row r="256" spans="1:4">
      <c r="A256" s="502">
        <v>5411</v>
      </c>
      <c r="B256" s="503">
        <v>615000</v>
      </c>
      <c r="C256" s="505" t="s">
        <v>767</v>
      </c>
      <c r="D256" s="506">
        <f>D257</f>
        <v>0</v>
      </c>
    </row>
    <row r="257" spans="1:4">
      <c r="A257" s="507">
        <v>5412</v>
      </c>
      <c r="B257" s="508">
        <v>615100</v>
      </c>
      <c r="C257" s="509" t="s">
        <v>633</v>
      </c>
      <c r="D257" s="510"/>
    </row>
    <row r="258" spans="1:4">
      <c r="A258" s="502">
        <v>5413</v>
      </c>
      <c r="B258" s="503">
        <v>620000</v>
      </c>
      <c r="C258" s="505" t="s">
        <v>768</v>
      </c>
      <c r="D258" s="506">
        <f>D259+D269+D278</f>
        <v>0</v>
      </c>
    </row>
    <row r="259" spans="1:4">
      <c r="A259" s="502">
        <v>5414</v>
      </c>
      <c r="B259" s="503">
        <v>621000</v>
      </c>
      <c r="C259" s="505" t="s">
        <v>769</v>
      </c>
      <c r="D259" s="506">
        <f>SUM(D260:D268)</f>
        <v>0</v>
      </c>
    </row>
    <row r="260" spans="1:4">
      <c r="A260" s="507">
        <v>5415</v>
      </c>
      <c r="B260" s="508">
        <v>621100</v>
      </c>
      <c r="C260" s="509" t="s">
        <v>100</v>
      </c>
      <c r="D260" s="510"/>
    </row>
    <row r="261" spans="1:4">
      <c r="A261" s="507">
        <v>5416</v>
      </c>
      <c r="B261" s="508">
        <v>621200</v>
      </c>
      <c r="C261" s="509" t="s">
        <v>274</v>
      </c>
      <c r="D261" s="510"/>
    </row>
    <row r="262" spans="1:4">
      <c r="A262" s="507">
        <v>5417</v>
      </c>
      <c r="B262" s="508">
        <v>621300</v>
      </c>
      <c r="C262" s="509" t="s">
        <v>411</v>
      </c>
      <c r="D262" s="510"/>
    </row>
    <row r="263" spans="1:4">
      <c r="A263" s="507">
        <v>5418</v>
      </c>
      <c r="B263" s="508">
        <v>621400</v>
      </c>
      <c r="C263" s="509" t="s">
        <v>127</v>
      </c>
      <c r="D263" s="510"/>
    </row>
    <row r="264" spans="1:4">
      <c r="A264" s="507">
        <v>5419</v>
      </c>
      <c r="B264" s="508">
        <v>621500</v>
      </c>
      <c r="C264" s="509" t="s">
        <v>101</v>
      </c>
      <c r="D264" s="510"/>
    </row>
    <row r="265" spans="1:4">
      <c r="A265" s="507">
        <v>5420</v>
      </c>
      <c r="B265" s="508">
        <v>621600</v>
      </c>
      <c r="C265" s="509" t="s">
        <v>412</v>
      </c>
      <c r="D265" s="510"/>
    </row>
    <row r="266" spans="1:4">
      <c r="A266" s="507">
        <v>5421</v>
      </c>
      <c r="B266" s="508">
        <v>621700</v>
      </c>
      <c r="C266" s="509" t="s">
        <v>287</v>
      </c>
      <c r="D266" s="510"/>
    </row>
    <row r="267" spans="1:4">
      <c r="A267" s="507">
        <v>5422</v>
      </c>
      <c r="B267" s="508">
        <v>621800</v>
      </c>
      <c r="C267" s="509" t="s">
        <v>413</v>
      </c>
      <c r="D267" s="510"/>
    </row>
    <row r="268" spans="1:4">
      <c r="A268" s="507">
        <v>5423</v>
      </c>
      <c r="B268" s="508">
        <v>621900</v>
      </c>
      <c r="C268" s="509" t="s">
        <v>288</v>
      </c>
      <c r="D268" s="510"/>
    </row>
    <row r="269" spans="1:4">
      <c r="A269" s="502">
        <v>5424</v>
      </c>
      <c r="B269" s="503">
        <v>622000</v>
      </c>
      <c r="C269" s="505" t="s">
        <v>770</v>
      </c>
      <c r="D269" s="506">
        <f>SUM(D270:D277)</f>
        <v>0</v>
      </c>
    </row>
    <row r="270" spans="1:4">
      <c r="A270" s="507">
        <v>5425</v>
      </c>
      <c r="B270" s="508">
        <v>622100</v>
      </c>
      <c r="C270" s="509" t="s">
        <v>289</v>
      </c>
      <c r="D270" s="510"/>
    </row>
    <row r="271" spans="1:4">
      <c r="A271" s="507">
        <v>5426</v>
      </c>
      <c r="B271" s="508">
        <v>622200</v>
      </c>
      <c r="C271" s="509" t="s">
        <v>534</v>
      </c>
      <c r="D271" s="510"/>
    </row>
    <row r="272" spans="1:4">
      <c r="A272" s="507">
        <v>5427</v>
      </c>
      <c r="B272" s="508">
        <v>622300</v>
      </c>
      <c r="C272" s="509" t="s">
        <v>535</v>
      </c>
      <c r="D272" s="510"/>
    </row>
    <row r="273" spans="1:5">
      <c r="A273" s="507">
        <v>5428</v>
      </c>
      <c r="B273" s="508">
        <v>622400</v>
      </c>
      <c r="C273" s="509" t="s">
        <v>536</v>
      </c>
      <c r="D273" s="510"/>
    </row>
    <row r="274" spans="1:5">
      <c r="A274" s="507">
        <v>5429</v>
      </c>
      <c r="B274" s="508">
        <v>622500</v>
      </c>
      <c r="C274" s="509" t="s">
        <v>537</v>
      </c>
      <c r="D274" s="510"/>
    </row>
    <row r="275" spans="1:5">
      <c r="A275" s="507">
        <v>5430</v>
      </c>
      <c r="B275" s="508">
        <v>622600</v>
      </c>
      <c r="C275" s="509" t="s">
        <v>291</v>
      </c>
      <c r="D275" s="510"/>
    </row>
    <row r="276" spans="1:5">
      <c r="A276" s="507">
        <v>5431</v>
      </c>
      <c r="B276" s="508">
        <v>622700</v>
      </c>
      <c r="C276" s="509" t="s">
        <v>290</v>
      </c>
      <c r="D276" s="510"/>
    </row>
    <row r="277" spans="1:5">
      <c r="A277" s="507">
        <v>5432</v>
      </c>
      <c r="B277" s="508">
        <v>622800</v>
      </c>
      <c r="C277" s="509" t="s">
        <v>128</v>
      </c>
      <c r="D277" s="510"/>
    </row>
    <row r="278" spans="1:5" ht="27.75" customHeight="1">
      <c r="A278" s="502">
        <v>5433</v>
      </c>
      <c r="B278" s="503">
        <v>623000</v>
      </c>
      <c r="C278" s="505" t="s">
        <v>771</v>
      </c>
      <c r="D278" s="506">
        <f>D279</f>
        <v>0</v>
      </c>
    </row>
    <row r="279" spans="1:5" ht="24">
      <c r="A279" s="507">
        <v>5434</v>
      </c>
      <c r="B279" s="508">
        <v>623100</v>
      </c>
      <c r="C279" s="509" t="s">
        <v>772</v>
      </c>
      <c r="D279" s="510"/>
    </row>
    <row r="280" spans="1:5" ht="13.5" thickBot="1">
      <c r="A280" s="511">
        <v>5435</v>
      </c>
      <c r="B280" s="512"/>
      <c r="C280" s="513" t="s">
        <v>773</v>
      </c>
      <c r="D280" s="514">
        <f>D17+D232</f>
        <v>0</v>
      </c>
    </row>
    <row r="282" spans="1:5" ht="55.5" customHeight="1"/>
    <row r="283" spans="1:5">
      <c r="A283" s="500" t="s">
        <v>2370</v>
      </c>
      <c r="B283" s="500"/>
      <c r="C283" s="500"/>
      <c r="D283" s="501" t="s">
        <v>2371</v>
      </c>
      <c r="E283" s="500"/>
    </row>
    <row r="284" spans="1:5" ht="18" customHeight="1">
      <c r="A284" s="500" t="s">
        <v>251</v>
      </c>
      <c r="C284" s="500"/>
      <c r="D284" s="501" t="s">
        <v>2372</v>
      </c>
      <c r="E284" s="500"/>
    </row>
  </sheetData>
  <sheetProtection password="CCCC" sheet="1" objects="1" scenarios="1"/>
  <mergeCells count="6">
    <mergeCell ref="A5:G5"/>
    <mergeCell ref="A10:D10"/>
    <mergeCell ref="A13:A15"/>
    <mergeCell ref="B13:B15"/>
    <mergeCell ref="C13:C15"/>
    <mergeCell ref="D13:D15"/>
  </mergeCells>
  <dataValidations count="1">
    <dataValidation type="whole" allowBlank="1" showErrorMessage="1" errorTitle="Upozorenje" error="Niste uneli korektnu vrednost!_x000a_Ponovite unos." sqref="D17:D280" xr:uid="{00000000-0002-0000-0F00-000000000000}">
      <formula1>0</formula1>
      <formula2>999999999</formula2>
    </dataValidation>
  </dataValidations>
  <pageMargins left="0.74803149606299202" right="0.74803149606299202" top="0.734251969" bottom="0.877952756" header="0.511811023622047" footer="0.74803149606299202"/>
  <pageSetup paperSize="9" scale="80" orientation="portrait" verticalDpi="4294967295" r:id="rId1"/>
  <headerFooter scaleWithDoc="0" alignWithMargins="0"/>
  <drawing r:id="rId2"/>
  <legacyDrawing r:id="rId3"/>
  <controls>
    <mc:AlternateContent xmlns:mc="http://schemas.openxmlformats.org/markup-compatibility/2006">
      <mc:Choice Requires="x14">
        <control shapeId="87041" r:id="rId4" name="CommandButton1">
          <controlPr defaultSize="0" autoLine="0" r:id="rId5">
            <anchor moveWithCells="1">
              <from>
                <xdr:col>3</xdr:col>
                <xdr:colOff>428625</xdr:colOff>
                <xdr:row>1</xdr:row>
                <xdr:rowOff>142875</xdr:rowOff>
              </from>
              <to>
                <xdr:col>3</xdr:col>
                <xdr:colOff>1323975</xdr:colOff>
                <xdr:row>4</xdr:row>
                <xdr:rowOff>0</xdr:rowOff>
              </to>
            </anchor>
          </controlPr>
        </control>
      </mc:Choice>
      <mc:Fallback>
        <control shapeId="87041" r:id="rId4" name="CommandButton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2"/>
  <dimension ref="A1:F52"/>
  <sheetViews>
    <sheetView showGridLines="0" showRowColHeaders="0" showZeros="0" showOutlineSymbols="0" topLeftCell="A22" zoomScaleNormal="100" workbookViewId="0">
      <selection activeCell="E51" sqref="E51"/>
    </sheetView>
  </sheetViews>
  <sheetFormatPr defaultRowHeight="12.75"/>
  <cols>
    <col min="1" max="1" width="2.85546875" style="556" customWidth="1"/>
    <col min="2" max="2" width="7.5703125" style="556" customWidth="1"/>
    <col min="3" max="3" width="63.85546875" style="556" customWidth="1"/>
    <col min="4" max="4" width="23.5703125" style="556" customWidth="1"/>
    <col min="5" max="5" width="21.42578125" style="556" customWidth="1"/>
    <col min="6" max="6" width="20.7109375" style="556" customWidth="1"/>
    <col min="7" max="256" width="9.140625" style="556"/>
    <col min="257" max="257" width="2.85546875" style="556" customWidth="1"/>
    <col min="258" max="258" width="7.5703125" style="556" customWidth="1"/>
    <col min="259" max="259" width="63.85546875" style="556" customWidth="1"/>
    <col min="260" max="260" width="23.5703125" style="556" customWidth="1"/>
    <col min="261" max="261" width="21.42578125" style="556" customWidth="1"/>
    <col min="262" max="262" width="20.7109375" style="556" customWidth="1"/>
    <col min="263" max="512" width="9.140625" style="556"/>
    <col min="513" max="513" width="2.85546875" style="556" customWidth="1"/>
    <col min="514" max="514" width="7.5703125" style="556" customWidth="1"/>
    <col min="515" max="515" width="63.85546875" style="556" customWidth="1"/>
    <col min="516" max="516" width="23.5703125" style="556" customWidth="1"/>
    <col min="517" max="517" width="21.42578125" style="556" customWidth="1"/>
    <col min="518" max="518" width="20.7109375" style="556" customWidth="1"/>
    <col min="519" max="768" width="9.140625" style="556"/>
    <col min="769" max="769" width="2.85546875" style="556" customWidth="1"/>
    <col min="770" max="770" width="7.5703125" style="556" customWidth="1"/>
    <col min="771" max="771" width="63.85546875" style="556" customWidth="1"/>
    <col min="772" max="772" width="23.5703125" style="556" customWidth="1"/>
    <col min="773" max="773" width="21.42578125" style="556" customWidth="1"/>
    <col min="774" max="774" width="20.7109375" style="556" customWidth="1"/>
    <col min="775" max="1024" width="9.140625" style="556"/>
    <col min="1025" max="1025" width="2.85546875" style="556" customWidth="1"/>
    <col min="1026" max="1026" width="7.5703125" style="556" customWidth="1"/>
    <col min="1027" max="1027" width="63.85546875" style="556" customWidth="1"/>
    <col min="1028" max="1028" width="23.5703125" style="556" customWidth="1"/>
    <col min="1029" max="1029" width="21.42578125" style="556" customWidth="1"/>
    <col min="1030" max="1030" width="20.7109375" style="556" customWidth="1"/>
    <col min="1031" max="1280" width="9.140625" style="556"/>
    <col min="1281" max="1281" width="2.85546875" style="556" customWidth="1"/>
    <col min="1282" max="1282" width="7.5703125" style="556" customWidth="1"/>
    <col min="1283" max="1283" width="63.85546875" style="556" customWidth="1"/>
    <col min="1284" max="1284" width="23.5703125" style="556" customWidth="1"/>
    <col min="1285" max="1285" width="21.42578125" style="556" customWidth="1"/>
    <col min="1286" max="1286" width="20.7109375" style="556" customWidth="1"/>
    <col min="1287" max="1536" width="9.140625" style="556"/>
    <col min="1537" max="1537" width="2.85546875" style="556" customWidth="1"/>
    <col min="1538" max="1538" width="7.5703125" style="556" customWidth="1"/>
    <col min="1539" max="1539" width="63.85546875" style="556" customWidth="1"/>
    <col min="1540" max="1540" width="23.5703125" style="556" customWidth="1"/>
    <col min="1541" max="1541" width="21.42578125" style="556" customWidth="1"/>
    <col min="1542" max="1542" width="20.7109375" style="556" customWidth="1"/>
    <col min="1543" max="1792" width="9.140625" style="556"/>
    <col min="1793" max="1793" width="2.85546875" style="556" customWidth="1"/>
    <col min="1794" max="1794" width="7.5703125" style="556" customWidth="1"/>
    <col min="1795" max="1795" width="63.85546875" style="556" customWidth="1"/>
    <col min="1796" max="1796" width="23.5703125" style="556" customWidth="1"/>
    <col min="1797" max="1797" width="21.42578125" style="556" customWidth="1"/>
    <col min="1798" max="1798" width="20.7109375" style="556" customWidth="1"/>
    <col min="1799" max="2048" width="9.140625" style="556"/>
    <col min="2049" max="2049" width="2.85546875" style="556" customWidth="1"/>
    <col min="2050" max="2050" width="7.5703125" style="556" customWidth="1"/>
    <col min="2051" max="2051" width="63.85546875" style="556" customWidth="1"/>
    <col min="2052" max="2052" width="23.5703125" style="556" customWidth="1"/>
    <col min="2053" max="2053" width="21.42578125" style="556" customWidth="1"/>
    <col min="2054" max="2054" width="20.7109375" style="556" customWidth="1"/>
    <col min="2055" max="2304" width="9.140625" style="556"/>
    <col min="2305" max="2305" width="2.85546875" style="556" customWidth="1"/>
    <col min="2306" max="2306" width="7.5703125" style="556" customWidth="1"/>
    <col min="2307" max="2307" width="63.85546875" style="556" customWidth="1"/>
    <col min="2308" max="2308" width="23.5703125" style="556" customWidth="1"/>
    <col min="2309" max="2309" width="21.42578125" style="556" customWidth="1"/>
    <col min="2310" max="2310" width="20.7109375" style="556" customWidth="1"/>
    <col min="2311" max="2560" width="9.140625" style="556"/>
    <col min="2561" max="2561" width="2.85546875" style="556" customWidth="1"/>
    <col min="2562" max="2562" width="7.5703125" style="556" customWidth="1"/>
    <col min="2563" max="2563" width="63.85546875" style="556" customWidth="1"/>
    <col min="2564" max="2564" width="23.5703125" style="556" customWidth="1"/>
    <col min="2565" max="2565" width="21.42578125" style="556" customWidth="1"/>
    <col min="2566" max="2566" width="20.7109375" style="556" customWidth="1"/>
    <col min="2567" max="2816" width="9.140625" style="556"/>
    <col min="2817" max="2817" width="2.85546875" style="556" customWidth="1"/>
    <col min="2818" max="2818" width="7.5703125" style="556" customWidth="1"/>
    <col min="2819" max="2819" width="63.85546875" style="556" customWidth="1"/>
    <col min="2820" max="2820" width="23.5703125" style="556" customWidth="1"/>
    <col min="2821" max="2821" width="21.42578125" style="556" customWidth="1"/>
    <col min="2822" max="2822" width="20.7109375" style="556" customWidth="1"/>
    <col min="2823" max="3072" width="9.140625" style="556"/>
    <col min="3073" max="3073" width="2.85546875" style="556" customWidth="1"/>
    <col min="3074" max="3074" width="7.5703125" style="556" customWidth="1"/>
    <col min="3075" max="3075" width="63.85546875" style="556" customWidth="1"/>
    <col min="3076" max="3076" width="23.5703125" style="556" customWidth="1"/>
    <col min="3077" max="3077" width="21.42578125" style="556" customWidth="1"/>
    <col min="3078" max="3078" width="20.7109375" style="556" customWidth="1"/>
    <col min="3079" max="3328" width="9.140625" style="556"/>
    <col min="3329" max="3329" width="2.85546875" style="556" customWidth="1"/>
    <col min="3330" max="3330" width="7.5703125" style="556" customWidth="1"/>
    <col min="3331" max="3331" width="63.85546875" style="556" customWidth="1"/>
    <col min="3332" max="3332" width="23.5703125" style="556" customWidth="1"/>
    <col min="3333" max="3333" width="21.42578125" style="556" customWidth="1"/>
    <col min="3334" max="3334" width="20.7109375" style="556" customWidth="1"/>
    <col min="3335" max="3584" width="9.140625" style="556"/>
    <col min="3585" max="3585" width="2.85546875" style="556" customWidth="1"/>
    <col min="3586" max="3586" width="7.5703125" style="556" customWidth="1"/>
    <col min="3587" max="3587" width="63.85546875" style="556" customWidth="1"/>
    <col min="3588" max="3588" width="23.5703125" style="556" customWidth="1"/>
    <col min="3589" max="3589" width="21.42578125" style="556" customWidth="1"/>
    <col min="3590" max="3590" width="20.7109375" style="556" customWidth="1"/>
    <col min="3591" max="3840" width="9.140625" style="556"/>
    <col min="3841" max="3841" width="2.85546875" style="556" customWidth="1"/>
    <col min="3842" max="3842" width="7.5703125" style="556" customWidth="1"/>
    <col min="3843" max="3843" width="63.85546875" style="556" customWidth="1"/>
    <col min="3844" max="3844" width="23.5703125" style="556" customWidth="1"/>
    <col min="3845" max="3845" width="21.42578125" style="556" customWidth="1"/>
    <col min="3846" max="3846" width="20.7109375" style="556" customWidth="1"/>
    <col min="3847" max="4096" width="9.140625" style="556"/>
    <col min="4097" max="4097" width="2.85546875" style="556" customWidth="1"/>
    <col min="4098" max="4098" width="7.5703125" style="556" customWidth="1"/>
    <col min="4099" max="4099" width="63.85546875" style="556" customWidth="1"/>
    <col min="4100" max="4100" width="23.5703125" style="556" customWidth="1"/>
    <col min="4101" max="4101" width="21.42578125" style="556" customWidth="1"/>
    <col min="4102" max="4102" width="20.7109375" style="556" customWidth="1"/>
    <col min="4103" max="4352" width="9.140625" style="556"/>
    <col min="4353" max="4353" width="2.85546875" style="556" customWidth="1"/>
    <col min="4354" max="4354" width="7.5703125" style="556" customWidth="1"/>
    <col min="4355" max="4355" width="63.85546875" style="556" customWidth="1"/>
    <col min="4356" max="4356" width="23.5703125" style="556" customWidth="1"/>
    <col min="4357" max="4357" width="21.42578125" style="556" customWidth="1"/>
    <col min="4358" max="4358" width="20.7109375" style="556" customWidth="1"/>
    <col min="4359" max="4608" width="9.140625" style="556"/>
    <col min="4609" max="4609" width="2.85546875" style="556" customWidth="1"/>
    <col min="4610" max="4610" width="7.5703125" style="556" customWidth="1"/>
    <col min="4611" max="4611" width="63.85546875" style="556" customWidth="1"/>
    <col min="4612" max="4612" width="23.5703125" style="556" customWidth="1"/>
    <col min="4613" max="4613" width="21.42578125" style="556" customWidth="1"/>
    <col min="4614" max="4614" width="20.7109375" style="556" customWidth="1"/>
    <col min="4615" max="4864" width="9.140625" style="556"/>
    <col min="4865" max="4865" width="2.85546875" style="556" customWidth="1"/>
    <col min="4866" max="4866" width="7.5703125" style="556" customWidth="1"/>
    <col min="4867" max="4867" width="63.85546875" style="556" customWidth="1"/>
    <col min="4868" max="4868" width="23.5703125" style="556" customWidth="1"/>
    <col min="4869" max="4869" width="21.42578125" style="556" customWidth="1"/>
    <col min="4870" max="4870" width="20.7109375" style="556" customWidth="1"/>
    <col min="4871" max="5120" width="9.140625" style="556"/>
    <col min="5121" max="5121" width="2.85546875" style="556" customWidth="1"/>
    <col min="5122" max="5122" width="7.5703125" style="556" customWidth="1"/>
    <col min="5123" max="5123" width="63.85546875" style="556" customWidth="1"/>
    <col min="5124" max="5124" width="23.5703125" style="556" customWidth="1"/>
    <col min="5125" max="5125" width="21.42578125" style="556" customWidth="1"/>
    <col min="5126" max="5126" width="20.7109375" style="556" customWidth="1"/>
    <col min="5127" max="5376" width="9.140625" style="556"/>
    <col min="5377" max="5377" width="2.85546875" style="556" customWidth="1"/>
    <col min="5378" max="5378" width="7.5703125" style="556" customWidth="1"/>
    <col min="5379" max="5379" width="63.85546875" style="556" customWidth="1"/>
    <col min="5380" max="5380" width="23.5703125" style="556" customWidth="1"/>
    <col min="5381" max="5381" width="21.42578125" style="556" customWidth="1"/>
    <col min="5382" max="5382" width="20.7109375" style="556" customWidth="1"/>
    <col min="5383" max="5632" width="9.140625" style="556"/>
    <col min="5633" max="5633" width="2.85546875" style="556" customWidth="1"/>
    <col min="5634" max="5634" width="7.5703125" style="556" customWidth="1"/>
    <col min="5635" max="5635" width="63.85546875" style="556" customWidth="1"/>
    <col min="5636" max="5636" width="23.5703125" style="556" customWidth="1"/>
    <col min="5637" max="5637" width="21.42578125" style="556" customWidth="1"/>
    <col min="5638" max="5638" width="20.7109375" style="556" customWidth="1"/>
    <col min="5639" max="5888" width="9.140625" style="556"/>
    <col min="5889" max="5889" width="2.85546875" style="556" customWidth="1"/>
    <col min="5890" max="5890" width="7.5703125" style="556" customWidth="1"/>
    <col min="5891" max="5891" width="63.85546875" style="556" customWidth="1"/>
    <col min="5892" max="5892" width="23.5703125" style="556" customWidth="1"/>
    <col min="5893" max="5893" width="21.42578125" style="556" customWidth="1"/>
    <col min="5894" max="5894" width="20.7109375" style="556" customWidth="1"/>
    <col min="5895" max="6144" width="9.140625" style="556"/>
    <col min="6145" max="6145" width="2.85546875" style="556" customWidth="1"/>
    <col min="6146" max="6146" width="7.5703125" style="556" customWidth="1"/>
    <col min="6147" max="6147" width="63.85546875" style="556" customWidth="1"/>
    <col min="6148" max="6148" width="23.5703125" style="556" customWidth="1"/>
    <col min="6149" max="6149" width="21.42578125" style="556" customWidth="1"/>
    <col min="6150" max="6150" width="20.7109375" style="556" customWidth="1"/>
    <col min="6151" max="6400" width="9.140625" style="556"/>
    <col min="6401" max="6401" width="2.85546875" style="556" customWidth="1"/>
    <col min="6402" max="6402" width="7.5703125" style="556" customWidth="1"/>
    <col min="6403" max="6403" width="63.85546875" style="556" customWidth="1"/>
    <col min="6404" max="6404" width="23.5703125" style="556" customWidth="1"/>
    <col min="6405" max="6405" width="21.42578125" style="556" customWidth="1"/>
    <col min="6406" max="6406" width="20.7109375" style="556" customWidth="1"/>
    <col min="6407" max="6656" width="9.140625" style="556"/>
    <col min="6657" max="6657" width="2.85546875" style="556" customWidth="1"/>
    <col min="6658" max="6658" width="7.5703125" style="556" customWidth="1"/>
    <col min="6659" max="6659" width="63.85546875" style="556" customWidth="1"/>
    <col min="6660" max="6660" width="23.5703125" style="556" customWidth="1"/>
    <col min="6661" max="6661" width="21.42578125" style="556" customWidth="1"/>
    <col min="6662" max="6662" width="20.7109375" style="556" customWidth="1"/>
    <col min="6663" max="6912" width="9.140625" style="556"/>
    <col min="6913" max="6913" width="2.85546875" style="556" customWidth="1"/>
    <col min="6914" max="6914" width="7.5703125" style="556" customWidth="1"/>
    <col min="6915" max="6915" width="63.85546875" style="556" customWidth="1"/>
    <col min="6916" max="6916" width="23.5703125" style="556" customWidth="1"/>
    <col min="6917" max="6917" width="21.42578125" style="556" customWidth="1"/>
    <col min="6918" max="6918" width="20.7109375" style="556" customWidth="1"/>
    <col min="6919" max="7168" width="9.140625" style="556"/>
    <col min="7169" max="7169" width="2.85546875" style="556" customWidth="1"/>
    <col min="7170" max="7170" width="7.5703125" style="556" customWidth="1"/>
    <col min="7171" max="7171" width="63.85546875" style="556" customWidth="1"/>
    <col min="7172" max="7172" width="23.5703125" style="556" customWidth="1"/>
    <col min="7173" max="7173" width="21.42578125" style="556" customWidth="1"/>
    <col min="7174" max="7174" width="20.7109375" style="556" customWidth="1"/>
    <col min="7175" max="7424" width="9.140625" style="556"/>
    <col min="7425" max="7425" width="2.85546875" style="556" customWidth="1"/>
    <col min="7426" max="7426" width="7.5703125" style="556" customWidth="1"/>
    <col min="7427" max="7427" width="63.85546875" style="556" customWidth="1"/>
    <col min="7428" max="7428" width="23.5703125" style="556" customWidth="1"/>
    <col min="7429" max="7429" width="21.42578125" style="556" customWidth="1"/>
    <col min="7430" max="7430" width="20.7109375" style="556" customWidth="1"/>
    <col min="7431" max="7680" width="9.140625" style="556"/>
    <col min="7681" max="7681" width="2.85546875" style="556" customWidth="1"/>
    <col min="7682" max="7682" width="7.5703125" style="556" customWidth="1"/>
    <col min="7683" max="7683" width="63.85546875" style="556" customWidth="1"/>
    <col min="7684" max="7684" width="23.5703125" style="556" customWidth="1"/>
    <col min="7685" max="7685" width="21.42578125" style="556" customWidth="1"/>
    <col min="7686" max="7686" width="20.7109375" style="556" customWidth="1"/>
    <col min="7687" max="7936" width="9.140625" style="556"/>
    <col min="7937" max="7937" width="2.85546875" style="556" customWidth="1"/>
    <col min="7938" max="7938" width="7.5703125" style="556" customWidth="1"/>
    <col min="7939" max="7939" width="63.85546875" style="556" customWidth="1"/>
    <col min="7940" max="7940" width="23.5703125" style="556" customWidth="1"/>
    <col min="7941" max="7941" width="21.42578125" style="556" customWidth="1"/>
    <col min="7942" max="7942" width="20.7109375" style="556" customWidth="1"/>
    <col min="7943" max="8192" width="9.140625" style="556"/>
    <col min="8193" max="8193" width="2.85546875" style="556" customWidth="1"/>
    <col min="8194" max="8194" width="7.5703125" style="556" customWidth="1"/>
    <col min="8195" max="8195" width="63.85546875" style="556" customWidth="1"/>
    <col min="8196" max="8196" width="23.5703125" style="556" customWidth="1"/>
    <col min="8197" max="8197" width="21.42578125" style="556" customWidth="1"/>
    <col min="8198" max="8198" width="20.7109375" style="556" customWidth="1"/>
    <col min="8199" max="8448" width="9.140625" style="556"/>
    <col min="8449" max="8449" width="2.85546875" style="556" customWidth="1"/>
    <col min="8450" max="8450" width="7.5703125" style="556" customWidth="1"/>
    <col min="8451" max="8451" width="63.85546875" style="556" customWidth="1"/>
    <col min="8452" max="8452" width="23.5703125" style="556" customWidth="1"/>
    <col min="8453" max="8453" width="21.42578125" style="556" customWidth="1"/>
    <col min="8454" max="8454" width="20.7109375" style="556" customWidth="1"/>
    <col min="8455" max="8704" width="9.140625" style="556"/>
    <col min="8705" max="8705" width="2.85546875" style="556" customWidth="1"/>
    <col min="8706" max="8706" width="7.5703125" style="556" customWidth="1"/>
    <col min="8707" max="8707" width="63.85546875" style="556" customWidth="1"/>
    <col min="8708" max="8708" width="23.5703125" style="556" customWidth="1"/>
    <col min="8709" max="8709" width="21.42578125" style="556" customWidth="1"/>
    <col min="8710" max="8710" width="20.7109375" style="556" customWidth="1"/>
    <col min="8711" max="8960" width="9.140625" style="556"/>
    <col min="8961" max="8961" width="2.85546875" style="556" customWidth="1"/>
    <col min="8962" max="8962" width="7.5703125" style="556" customWidth="1"/>
    <col min="8963" max="8963" width="63.85546875" style="556" customWidth="1"/>
    <col min="8964" max="8964" width="23.5703125" style="556" customWidth="1"/>
    <col min="8965" max="8965" width="21.42578125" style="556" customWidth="1"/>
    <col min="8966" max="8966" width="20.7109375" style="556" customWidth="1"/>
    <col min="8967" max="9216" width="9.140625" style="556"/>
    <col min="9217" max="9217" width="2.85546875" style="556" customWidth="1"/>
    <col min="9218" max="9218" width="7.5703125" style="556" customWidth="1"/>
    <col min="9219" max="9219" width="63.85546875" style="556" customWidth="1"/>
    <col min="9220" max="9220" width="23.5703125" style="556" customWidth="1"/>
    <col min="9221" max="9221" width="21.42578125" style="556" customWidth="1"/>
    <col min="9222" max="9222" width="20.7109375" style="556" customWidth="1"/>
    <col min="9223" max="9472" width="9.140625" style="556"/>
    <col min="9473" max="9473" width="2.85546875" style="556" customWidth="1"/>
    <col min="9474" max="9474" width="7.5703125" style="556" customWidth="1"/>
    <col min="9475" max="9475" width="63.85546875" style="556" customWidth="1"/>
    <col min="9476" max="9476" width="23.5703125" style="556" customWidth="1"/>
    <col min="9477" max="9477" width="21.42578125" style="556" customWidth="1"/>
    <col min="9478" max="9478" width="20.7109375" style="556" customWidth="1"/>
    <col min="9479" max="9728" width="9.140625" style="556"/>
    <col min="9729" max="9729" width="2.85546875" style="556" customWidth="1"/>
    <col min="9730" max="9730" width="7.5703125" style="556" customWidth="1"/>
    <col min="9731" max="9731" width="63.85546875" style="556" customWidth="1"/>
    <col min="9732" max="9732" width="23.5703125" style="556" customWidth="1"/>
    <col min="9733" max="9733" width="21.42578125" style="556" customWidth="1"/>
    <col min="9734" max="9734" width="20.7109375" style="556" customWidth="1"/>
    <col min="9735" max="9984" width="9.140625" style="556"/>
    <col min="9985" max="9985" width="2.85546875" style="556" customWidth="1"/>
    <col min="9986" max="9986" width="7.5703125" style="556" customWidth="1"/>
    <col min="9987" max="9987" width="63.85546875" style="556" customWidth="1"/>
    <col min="9988" max="9988" width="23.5703125" style="556" customWidth="1"/>
    <col min="9989" max="9989" width="21.42578125" style="556" customWidth="1"/>
    <col min="9990" max="9990" width="20.7109375" style="556" customWidth="1"/>
    <col min="9991" max="10240" width="9.140625" style="556"/>
    <col min="10241" max="10241" width="2.85546875" style="556" customWidth="1"/>
    <col min="10242" max="10242" width="7.5703125" style="556" customWidth="1"/>
    <col min="10243" max="10243" width="63.85546875" style="556" customWidth="1"/>
    <col min="10244" max="10244" width="23.5703125" style="556" customWidth="1"/>
    <col min="10245" max="10245" width="21.42578125" style="556" customWidth="1"/>
    <col min="10246" max="10246" width="20.7109375" style="556" customWidth="1"/>
    <col min="10247" max="10496" width="9.140625" style="556"/>
    <col min="10497" max="10497" width="2.85546875" style="556" customWidth="1"/>
    <col min="10498" max="10498" width="7.5703125" style="556" customWidth="1"/>
    <col min="10499" max="10499" width="63.85546875" style="556" customWidth="1"/>
    <col min="10500" max="10500" width="23.5703125" style="556" customWidth="1"/>
    <col min="10501" max="10501" width="21.42578125" style="556" customWidth="1"/>
    <col min="10502" max="10502" width="20.7109375" style="556" customWidth="1"/>
    <col min="10503" max="10752" width="9.140625" style="556"/>
    <col min="10753" max="10753" width="2.85546875" style="556" customWidth="1"/>
    <col min="10754" max="10754" width="7.5703125" style="556" customWidth="1"/>
    <col min="10755" max="10755" width="63.85546875" style="556" customWidth="1"/>
    <col min="10756" max="10756" width="23.5703125" style="556" customWidth="1"/>
    <col min="10757" max="10757" width="21.42578125" style="556" customWidth="1"/>
    <col min="10758" max="10758" width="20.7109375" style="556" customWidth="1"/>
    <col min="10759" max="11008" width="9.140625" style="556"/>
    <col min="11009" max="11009" width="2.85546875" style="556" customWidth="1"/>
    <col min="11010" max="11010" width="7.5703125" style="556" customWidth="1"/>
    <col min="11011" max="11011" width="63.85546875" style="556" customWidth="1"/>
    <col min="11012" max="11012" width="23.5703125" style="556" customWidth="1"/>
    <col min="11013" max="11013" width="21.42578125" style="556" customWidth="1"/>
    <col min="11014" max="11014" width="20.7109375" style="556" customWidth="1"/>
    <col min="11015" max="11264" width="9.140625" style="556"/>
    <col min="11265" max="11265" width="2.85546875" style="556" customWidth="1"/>
    <col min="11266" max="11266" width="7.5703125" style="556" customWidth="1"/>
    <col min="11267" max="11267" width="63.85546875" style="556" customWidth="1"/>
    <col min="11268" max="11268" width="23.5703125" style="556" customWidth="1"/>
    <col min="11269" max="11269" width="21.42578125" style="556" customWidth="1"/>
    <col min="11270" max="11270" width="20.7109375" style="556" customWidth="1"/>
    <col min="11271" max="11520" width="9.140625" style="556"/>
    <col min="11521" max="11521" width="2.85546875" style="556" customWidth="1"/>
    <col min="11522" max="11522" width="7.5703125" style="556" customWidth="1"/>
    <col min="11523" max="11523" width="63.85546875" style="556" customWidth="1"/>
    <col min="11524" max="11524" width="23.5703125" style="556" customWidth="1"/>
    <col min="11525" max="11525" width="21.42578125" style="556" customWidth="1"/>
    <col min="11526" max="11526" width="20.7109375" style="556" customWidth="1"/>
    <col min="11527" max="11776" width="9.140625" style="556"/>
    <col min="11777" max="11777" width="2.85546875" style="556" customWidth="1"/>
    <col min="11778" max="11778" width="7.5703125" style="556" customWidth="1"/>
    <col min="11779" max="11779" width="63.85546875" style="556" customWidth="1"/>
    <col min="11780" max="11780" width="23.5703125" style="556" customWidth="1"/>
    <col min="11781" max="11781" width="21.42578125" style="556" customWidth="1"/>
    <col min="11782" max="11782" width="20.7109375" style="556" customWidth="1"/>
    <col min="11783" max="12032" width="9.140625" style="556"/>
    <col min="12033" max="12033" width="2.85546875" style="556" customWidth="1"/>
    <col min="12034" max="12034" width="7.5703125" style="556" customWidth="1"/>
    <col min="12035" max="12035" width="63.85546875" style="556" customWidth="1"/>
    <col min="12036" max="12036" width="23.5703125" style="556" customWidth="1"/>
    <col min="12037" max="12037" width="21.42578125" style="556" customWidth="1"/>
    <col min="12038" max="12038" width="20.7109375" style="556" customWidth="1"/>
    <col min="12039" max="12288" width="9.140625" style="556"/>
    <col min="12289" max="12289" width="2.85546875" style="556" customWidth="1"/>
    <col min="12290" max="12290" width="7.5703125" style="556" customWidth="1"/>
    <col min="12291" max="12291" width="63.85546875" style="556" customWidth="1"/>
    <col min="12292" max="12292" width="23.5703125" style="556" customWidth="1"/>
    <col min="12293" max="12293" width="21.42578125" style="556" customWidth="1"/>
    <col min="12294" max="12294" width="20.7109375" style="556" customWidth="1"/>
    <col min="12295" max="12544" width="9.140625" style="556"/>
    <col min="12545" max="12545" width="2.85546875" style="556" customWidth="1"/>
    <col min="12546" max="12546" width="7.5703125" style="556" customWidth="1"/>
    <col min="12547" max="12547" width="63.85546875" style="556" customWidth="1"/>
    <col min="12548" max="12548" width="23.5703125" style="556" customWidth="1"/>
    <col min="12549" max="12549" width="21.42578125" style="556" customWidth="1"/>
    <col min="12550" max="12550" width="20.7109375" style="556" customWidth="1"/>
    <col min="12551" max="12800" width="9.140625" style="556"/>
    <col min="12801" max="12801" width="2.85546875" style="556" customWidth="1"/>
    <col min="12802" max="12802" width="7.5703125" style="556" customWidth="1"/>
    <col min="12803" max="12803" width="63.85546875" style="556" customWidth="1"/>
    <col min="12804" max="12804" width="23.5703125" style="556" customWidth="1"/>
    <col min="12805" max="12805" width="21.42578125" style="556" customWidth="1"/>
    <col min="12806" max="12806" width="20.7109375" style="556" customWidth="1"/>
    <col min="12807" max="13056" width="9.140625" style="556"/>
    <col min="13057" max="13057" width="2.85546875" style="556" customWidth="1"/>
    <col min="13058" max="13058" width="7.5703125" style="556" customWidth="1"/>
    <col min="13059" max="13059" width="63.85546875" style="556" customWidth="1"/>
    <col min="13060" max="13060" width="23.5703125" style="556" customWidth="1"/>
    <col min="13061" max="13061" width="21.42578125" style="556" customWidth="1"/>
    <col min="13062" max="13062" width="20.7109375" style="556" customWidth="1"/>
    <col min="13063" max="13312" width="9.140625" style="556"/>
    <col min="13313" max="13313" width="2.85546875" style="556" customWidth="1"/>
    <col min="13314" max="13314" width="7.5703125" style="556" customWidth="1"/>
    <col min="13315" max="13315" width="63.85546875" style="556" customWidth="1"/>
    <col min="13316" max="13316" width="23.5703125" style="556" customWidth="1"/>
    <col min="13317" max="13317" width="21.42578125" style="556" customWidth="1"/>
    <col min="13318" max="13318" width="20.7109375" style="556" customWidth="1"/>
    <col min="13319" max="13568" width="9.140625" style="556"/>
    <col min="13569" max="13569" width="2.85546875" style="556" customWidth="1"/>
    <col min="13570" max="13570" width="7.5703125" style="556" customWidth="1"/>
    <col min="13571" max="13571" width="63.85546875" style="556" customWidth="1"/>
    <col min="13572" max="13572" width="23.5703125" style="556" customWidth="1"/>
    <col min="13573" max="13573" width="21.42578125" style="556" customWidth="1"/>
    <col min="13574" max="13574" width="20.7109375" style="556" customWidth="1"/>
    <col min="13575" max="13824" width="9.140625" style="556"/>
    <col min="13825" max="13825" width="2.85546875" style="556" customWidth="1"/>
    <col min="13826" max="13826" width="7.5703125" style="556" customWidth="1"/>
    <col min="13827" max="13827" width="63.85546875" style="556" customWidth="1"/>
    <col min="13828" max="13828" width="23.5703125" style="556" customWidth="1"/>
    <col min="13829" max="13829" width="21.42578125" style="556" customWidth="1"/>
    <col min="13830" max="13830" width="20.7109375" style="556" customWidth="1"/>
    <col min="13831" max="14080" width="9.140625" style="556"/>
    <col min="14081" max="14081" width="2.85546875" style="556" customWidth="1"/>
    <col min="14082" max="14082" width="7.5703125" style="556" customWidth="1"/>
    <col min="14083" max="14083" width="63.85546875" style="556" customWidth="1"/>
    <col min="14084" max="14084" width="23.5703125" style="556" customWidth="1"/>
    <col min="14085" max="14085" width="21.42578125" style="556" customWidth="1"/>
    <col min="14086" max="14086" width="20.7109375" style="556" customWidth="1"/>
    <col min="14087" max="14336" width="9.140625" style="556"/>
    <col min="14337" max="14337" width="2.85546875" style="556" customWidth="1"/>
    <col min="14338" max="14338" width="7.5703125" style="556" customWidth="1"/>
    <col min="14339" max="14339" width="63.85546875" style="556" customWidth="1"/>
    <col min="14340" max="14340" width="23.5703125" style="556" customWidth="1"/>
    <col min="14341" max="14341" width="21.42578125" style="556" customWidth="1"/>
    <col min="14342" max="14342" width="20.7109375" style="556" customWidth="1"/>
    <col min="14343" max="14592" width="9.140625" style="556"/>
    <col min="14593" max="14593" width="2.85546875" style="556" customWidth="1"/>
    <col min="14594" max="14594" width="7.5703125" style="556" customWidth="1"/>
    <col min="14595" max="14595" width="63.85546875" style="556" customWidth="1"/>
    <col min="14596" max="14596" width="23.5703125" style="556" customWidth="1"/>
    <col min="14597" max="14597" width="21.42578125" style="556" customWidth="1"/>
    <col min="14598" max="14598" width="20.7109375" style="556" customWidth="1"/>
    <col min="14599" max="14848" width="9.140625" style="556"/>
    <col min="14849" max="14849" width="2.85546875" style="556" customWidth="1"/>
    <col min="14850" max="14850" width="7.5703125" style="556" customWidth="1"/>
    <col min="14851" max="14851" width="63.85546875" style="556" customWidth="1"/>
    <col min="14852" max="14852" width="23.5703125" style="556" customWidth="1"/>
    <col min="14853" max="14853" width="21.42578125" style="556" customWidth="1"/>
    <col min="14854" max="14854" width="20.7109375" style="556" customWidth="1"/>
    <col min="14855" max="15104" width="9.140625" style="556"/>
    <col min="15105" max="15105" width="2.85546875" style="556" customWidth="1"/>
    <col min="15106" max="15106" width="7.5703125" style="556" customWidth="1"/>
    <col min="15107" max="15107" width="63.85546875" style="556" customWidth="1"/>
    <col min="15108" max="15108" width="23.5703125" style="556" customWidth="1"/>
    <col min="15109" max="15109" width="21.42578125" style="556" customWidth="1"/>
    <col min="15110" max="15110" width="20.7109375" style="556" customWidth="1"/>
    <col min="15111" max="15360" width="9.140625" style="556"/>
    <col min="15361" max="15361" width="2.85546875" style="556" customWidth="1"/>
    <col min="15362" max="15362" width="7.5703125" style="556" customWidth="1"/>
    <col min="15363" max="15363" width="63.85546875" style="556" customWidth="1"/>
    <col min="15364" max="15364" width="23.5703125" style="556" customWidth="1"/>
    <col min="15365" max="15365" width="21.42578125" style="556" customWidth="1"/>
    <col min="15366" max="15366" width="20.7109375" style="556" customWidth="1"/>
    <col min="15367" max="15616" width="9.140625" style="556"/>
    <col min="15617" max="15617" width="2.85546875" style="556" customWidth="1"/>
    <col min="15618" max="15618" width="7.5703125" style="556" customWidth="1"/>
    <col min="15619" max="15619" width="63.85546875" style="556" customWidth="1"/>
    <col min="15620" max="15620" width="23.5703125" style="556" customWidth="1"/>
    <col min="15621" max="15621" width="21.42578125" style="556" customWidth="1"/>
    <col min="15622" max="15622" width="20.7109375" style="556" customWidth="1"/>
    <col min="15623" max="15872" width="9.140625" style="556"/>
    <col min="15873" max="15873" width="2.85546875" style="556" customWidth="1"/>
    <col min="15874" max="15874" width="7.5703125" style="556" customWidth="1"/>
    <col min="15875" max="15875" width="63.85546875" style="556" customWidth="1"/>
    <col min="15876" max="15876" width="23.5703125" style="556" customWidth="1"/>
    <col min="15877" max="15877" width="21.42578125" style="556" customWidth="1"/>
    <col min="15878" max="15878" width="20.7109375" style="556" customWidth="1"/>
    <col min="15879" max="16128" width="9.140625" style="556"/>
    <col min="16129" max="16129" width="2.85546875" style="556" customWidth="1"/>
    <col min="16130" max="16130" width="7.5703125" style="556" customWidth="1"/>
    <col min="16131" max="16131" width="63.85546875" style="556" customWidth="1"/>
    <col min="16132" max="16132" width="23.5703125" style="556" customWidth="1"/>
    <col min="16133" max="16133" width="21.42578125" style="556" customWidth="1"/>
    <col min="16134" max="16134" width="20.7109375" style="556" customWidth="1"/>
    <col min="16135" max="16384" width="9.140625" style="556"/>
  </cols>
  <sheetData>
    <row r="1" spans="1:6">
      <c r="A1" s="554" t="s">
        <v>67</v>
      </c>
      <c r="B1" s="555"/>
      <c r="F1" s="557" t="s">
        <v>2374</v>
      </c>
    </row>
    <row r="2" spans="1:6">
      <c r="A2" s="554" t="s">
        <v>328</v>
      </c>
      <c r="B2" s="555"/>
    </row>
    <row r="3" spans="1:6">
      <c r="A3" s="554" t="s">
        <v>399</v>
      </c>
      <c r="B3" s="555"/>
      <c r="E3" s="557"/>
    </row>
    <row r="4" spans="1:6">
      <c r="A4" s="554"/>
      <c r="B4" s="555"/>
    </row>
    <row r="5" spans="1:6" ht="33.75" customHeight="1">
      <c r="A5" s="554"/>
      <c r="B5" s="712" t="s">
        <v>2600</v>
      </c>
      <c r="C5" s="713"/>
      <c r="D5" s="713"/>
      <c r="E5" s="713"/>
      <c r="F5" s="713"/>
    </row>
    <row r="6" spans="1:6">
      <c r="A6" s="554"/>
      <c r="B6" s="555"/>
      <c r="C6" s="558"/>
      <c r="D6" s="558"/>
    </row>
    <row r="7" spans="1:6">
      <c r="A7" s="559" t="str">
        <f>"ФИЛИЈАЛА:   " &amp; Filijala</f>
        <v>ФИЛИЈАЛА:   30 БЕОГРАД</v>
      </c>
      <c r="B7" s="560"/>
    </row>
    <row r="8" spans="1:6">
      <c r="A8" s="559" t="str">
        <f>"ЗДРАВСТВЕНА УСТАНОВА:  " &amp; ZU</f>
        <v>ЗДРАВСТВЕНА УСТАНОВА:  00230019 ИНСТИТУТ ЗА НЕОНАТОЛОГИЈУ БГД</v>
      </c>
      <c r="B8" s="560"/>
    </row>
    <row r="9" spans="1:6" ht="13.5" thickBot="1">
      <c r="A9" s="554"/>
      <c r="B9" s="560"/>
      <c r="F9" s="561" t="s">
        <v>810</v>
      </c>
    </row>
    <row r="10" spans="1:6" ht="102">
      <c r="B10" s="515" t="s">
        <v>832</v>
      </c>
      <c r="C10" s="516" t="s">
        <v>1594</v>
      </c>
      <c r="D10" s="516" t="s">
        <v>2602</v>
      </c>
      <c r="E10" s="562" t="s">
        <v>2601</v>
      </c>
      <c r="F10" s="563" t="s">
        <v>2603</v>
      </c>
    </row>
    <row r="11" spans="1:6">
      <c r="A11" s="564"/>
      <c r="B11" s="517"/>
      <c r="C11" s="518"/>
      <c r="D11" s="565">
        <v>3</v>
      </c>
      <c r="E11" s="565">
        <v>4</v>
      </c>
      <c r="F11" s="566">
        <v>5</v>
      </c>
    </row>
    <row r="12" spans="1:6" ht="20.25" customHeight="1">
      <c r="A12" s="567"/>
      <c r="B12" s="519" t="s">
        <v>344</v>
      </c>
      <c r="C12" s="520" t="s">
        <v>2375</v>
      </c>
      <c r="D12" s="568">
        <f>+D13+D14</f>
        <v>0</v>
      </c>
      <c r="E12" s="568">
        <f>+E13+E14</f>
        <v>7915</v>
      </c>
      <c r="F12" s="569">
        <f>+F13+F14</f>
        <v>0</v>
      </c>
    </row>
    <row r="13" spans="1:6" s="573" customFormat="1" ht="15.75" customHeight="1">
      <c r="A13" s="570"/>
      <c r="B13" s="521"/>
      <c r="C13" s="522" t="s">
        <v>2376</v>
      </c>
      <c r="D13" s="571"/>
      <c r="E13" s="571"/>
      <c r="F13" s="572"/>
    </row>
    <row r="14" spans="1:6" s="573" customFormat="1" ht="15.75" customHeight="1">
      <c r="A14" s="570"/>
      <c r="B14" s="521"/>
      <c r="C14" s="522" t="s">
        <v>2377</v>
      </c>
      <c r="D14" s="571"/>
      <c r="E14" s="574">
        <v>7915</v>
      </c>
      <c r="F14" s="575"/>
    </row>
    <row r="15" spans="1:6" s="573" customFormat="1" ht="20.25" customHeight="1">
      <c r="A15" s="570"/>
      <c r="B15" s="519" t="s">
        <v>345</v>
      </c>
      <c r="C15" s="520" t="s">
        <v>2604</v>
      </c>
      <c r="D15" s="568">
        <f>+D16</f>
        <v>0</v>
      </c>
      <c r="E15" s="568">
        <f>+E16</f>
        <v>12860</v>
      </c>
      <c r="F15" s="569">
        <f>+F16</f>
        <v>0</v>
      </c>
    </row>
    <row r="16" spans="1:6" s="573" customFormat="1" ht="15.75" customHeight="1">
      <c r="A16" s="570"/>
      <c r="B16" s="521"/>
      <c r="C16" s="522" t="s">
        <v>2605</v>
      </c>
      <c r="D16" s="571"/>
      <c r="E16" s="574">
        <v>12860</v>
      </c>
      <c r="F16" s="575"/>
    </row>
    <row r="17" spans="1:6" ht="20.25" customHeight="1">
      <c r="B17" s="519" t="s">
        <v>346</v>
      </c>
      <c r="C17" s="520" t="s">
        <v>2607</v>
      </c>
      <c r="D17" s="585">
        <f>+D18</f>
        <v>0</v>
      </c>
      <c r="E17" s="585">
        <f>+E18</f>
        <v>0</v>
      </c>
      <c r="F17" s="586">
        <f>+F18</f>
        <v>0</v>
      </c>
    </row>
    <row r="18" spans="1:6" ht="15.75" customHeight="1">
      <c r="B18" s="587"/>
      <c r="C18" s="588" t="s">
        <v>2608</v>
      </c>
      <c r="D18" s="589"/>
      <c r="E18" s="589"/>
      <c r="F18" s="590"/>
    </row>
    <row r="19" spans="1:6" s="573" customFormat="1" ht="20.25" customHeight="1">
      <c r="A19" s="576"/>
      <c r="B19" s="577">
        <v>4</v>
      </c>
      <c r="C19" s="578" t="s">
        <v>2378</v>
      </c>
      <c r="D19" s="568">
        <f>SUM(D20:D50)</f>
        <v>45</v>
      </c>
      <c r="E19" s="568">
        <f>SUM(E20:E50)</f>
        <v>66166</v>
      </c>
      <c r="F19" s="579">
        <f>SUM(F20:F50)</f>
        <v>0</v>
      </c>
    </row>
    <row r="20" spans="1:6" s="573" customFormat="1" ht="15.75" customHeight="1">
      <c r="A20" s="570"/>
      <c r="B20" s="580"/>
      <c r="C20" s="581" t="s">
        <v>2379</v>
      </c>
      <c r="D20" s="571"/>
      <c r="E20" s="571"/>
      <c r="F20" s="582"/>
    </row>
    <row r="21" spans="1:6" s="573" customFormat="1" ht="15.75" customHeight="1">
      <c r="A21" s="570"/>
      <c r="B21" s="580"/>
      <c r="C21" s="581" t="s">
        <v>2380</v>
      </c>
      <c r="D21" s="571"/>
      <c r="E21" s="571">
        <v>39909</v>
      </c>
      <c r="F21" s="582"/>
    </row>
    <row r="22" spans="1:6" s="573" customFormat="1" ht="15.75" customHeight="1">
      <c r="A22" s="570"/>
      <c r="B22" s="580"/>
      <c r="C22" s="581" t="s">
        <v>2381</v>
      </c>
      <c r="D22" s="571"/>
      <c r="E22" s="571"/>
      <c r="F22" s="582"/>
    </row>
    <row r="23" spans="1:6" s="573" customFormat="1" ht="15.75" customHeight="1">
      <c r="B23" s="580"/>
      <c r="C23" s="581" t="s">
        <v>2382</v>
      </c>
      <c r="D23" s="571"/>
      <c r="E23" s="571"/>
      <c r="F23" s="582"/>
    </row>
    <row r="24" spans="1:6" s="573" customFormat="1" ht="15.75" customHeight="1">
      <c r="B24" s="580"/>
      <c r="C24" s="581" t="s">
        <v>2383</v>
      </c>
      <c r="D24" s="571"/>
      <c r="E24" s="571"/>
      <c r="F24" s="582"/>
    </row>
    <row r="25" spans="1:6" s="573" customFormat="1" ht="15.75" customHeight="1">
      <c r="B25" s="580"/>
      <c r="C25" s="581" t="s">
        <v>2384</v>
      </c>
      <c r="D25" s="571"/>
      <c r="E25" s="571"/>
      <c r="F25" s="582"/>
    </row>
    <row r="26" spans="1:6" s="573" customFormat="1" ht="15.75" customHeight="1">
      <c r="B26" s="583"/>
      <c r="C26" s="584" t="s">
        <v>2396</v>
      </c>
      <c r="D26" s="571"/>
      <c r="E26" s="571"/>
      <c r="F26" s="582"/>
    </row>
    <row r="27" spans="1:6" s="573" customFormat="1" ht="25.5">
      <c r="B27" s="583"/>
      <c r="C27" s="584" t="s">
        <v>2397</v>
      </c>
      <c r="D27" s="571">
        <v>45</v>
      </c>
      <c r="E27" s="571">
        <v>26189</v>
      </c>
      <c r="F27" s="582"/>
    </row>
    <row r="28" spans="1:6" s="573" customFormat="1" ht="15.75" customHeight="1">
      <c r="B28" s="583"/>
      <c r="C28" s="584" t="s">
        <v>2398</v>
      </c>
      <c r="D28" s="571"/>
      <c r="E28" s="571"/>
      <c r="F28" s="582"/>
    </row>
    <row r="29" spans="1:6" ht="15.75" customHeight="1">
      <c r="B29" s="583"/>
      <c r="C29" s="584" t="s">
        <v>2399</v>
      </c>
      <c r="D29" s="571"/>
      <c r="E29" s="571"/>
      <c r="F29" s="582"/>
    </row>
    <row r="30" spans="1:6" ht="15.75" customHeight="1">
      <c r="B30" s="583"/>
      <c r="C30" s="584" t="s">
        <v>2400</v>
      </c>
      <c r="D30" s="571"/>
      <c r="E30" s="571"/>
      <c r="F30" s="582"/>
    </row>
    <row r="31" spans="1:6" ht="15.75" customHeight="1">
      <c r="B31" s="583"/>
      <c r="C31" s="584" t="s">
        <v>2401</v>
      </c>
      <c r="D31" s="571"/>
      <c r="E31" s="571"/>
      <c r="F31" s="582"/>
    </row>
    <row r="32" spans="1:6" ht="15.75" customHeight="1">
      <c r="B32" s="583"/>
      <c r="C32" s="584" t="s">
        <v>2402</v>
      </c>
      <c r="D32" s="571"/>
      <c r="E32" s="571"/>
      <c r="F32" s="582"/>
    </row>
    <row r="33" spans="2:6" ht="15.75" customHeight="1">
      <c r="B33" s="583"/>
      <c r="C33" s="584" t="s">
        <v>2403</v>
      </c>
      <c r="D33" s="571"/>
      <c r="E33" s="571"/>
      <c r="F33" s="582"/>
    </row>
    <row r="34" spans="2:6" ht="15.75" customHeight="1">
      <c r="B34" s="583"/>
      <c r="C34" s="584" t="s">
        <v>2404</v>
      </c>
      <c r="D34" s="571"/>
      <c r="E34" s="571"/>
      <c r="F34" s="582"/>
    </row>
    <row r="35" spans="2:6" ht="15.75" customHeight="1">
      <c r="B35" s="583"/>
      <c r="C35" s="584" t="s">
        <v>2405</v>
      </c>
      <c r="D35" s="571"/>
      <c r="E35" s="571"/>
      <c r="F35" s="582"/>
    </row>
    <row r="36" spans="2:6" ht="25.5">
      <c r="B36" s="583"/>
      <c r="C36" s="584" t="s">
        <v>2406</v>
      </c>
      <c r="D36" s="571"/>
      <c r="E36" s="571"/>
      <c r="F36" s="582"/>
    </row>
    <row r="37" spans="2:6" ht="15.75" customHeight="1">
      <c r="B37" s="583"/>
      <c r="C37" s="584" t="s">
        <v>2407</v>
      </c>
      <c r="D37" s="571"/>
      <c r="E37" s="571"/>
      <c r="F37" s="582"/>
    </row>
    <row r="38" spans="2:6" ht="15.75" customHeight="1">
      <c r="B38" s="583"/>
      <c r="C38" s="584" t="s">
        <v>2408</v>
      </c>
      <c r="D38" s="571"/>
      <c r="E38" s="571"/>
      <c r="F38" s="582"/>
    </row>
    <row r="39" spans="2:6" ht="15.75" customHeight="1">
      <c r="B39" s="583"/>
      <c r="C39" s="584" t="s">
        <v>2409</v>
      </c>
      <c r="D39" s="571"/>
      <c r="E39" s="571"/>
      <c r="F39" s="582"/>
    </row>
    <row r="40" spans="2:6" ht="25.5">
      <c r="B40" s="583"/>
      <c r="C40" s="584" t="s">
        <v>2410</v>
      </c>
      <c r="D40" s="571"/>
      <c r="E40" s="571"/>
      <c r="F40" s="582"/>
    </row>
    <row r="41" spans="2:6" ht="15.75" customHeight="1">
      <c r="B41" s="583"/>
      <c r="C41" s="584" t="s">
        <v>2411</v>
      </c>
      <c r="D41" s="571"/>
      <c r="E41" s="571"/>
      <c r="F41" s="582"/>
    </row>
    <row r="42" spans="2:6" ht="15.75" customHeight="1">
      <c r="B42" s="583"/>
      <c r="C42" s="584" t="s">
        <v>2412</v>
      </c>
      <c r="D42" s="571"/>
      <c r="E42" s="571"/>
      <c r="F42" s="582"/>
    </row>
    <row r="43" spans="2:6" ht="15.75" customHeight="1">
      <c r="B43" s="583"/>
      <c r="C43" s="584" t="s">
        <v>2413</v>
      </c>
      <c r="D43" s="571"/>
      <c r="E43" s="571"/>
      <c r="F43" s="582"/>
    </row>
    <row r="44" spans="2:6" ht="15.75" customHeight="1">
      <c r="B44" s="583"/>
      <c r="C44" s="584" t="s">
        <v>2414</v>
      </c>
      <c r="D44" s="571"/>
      <c r="E44" s="571"/>
      <c r="F44" s="582"/>
    </row>
    <row r="45" spans="2:6" ht="15.75" customHeight="1">
      <c r="B45" s="583"/>
      <c r="C45" s="584" t="s">
        <v>2415</v>
      </c>
      <c r="D45" s="571"/>
      <c r="E45" s="571"/>
      <c r="F45" s="582"/>
    </row>
    <row r="46" spans="2:6" ht="15.75" customHeight="1">
      <c r="B46" s="583"/>
      <c r="C46" s="584" t="s">
        <v>2416</v>
      </c>
      <c r="D46" s="571"/>
      <c r="E46" s="571"/>
      <c r="F46" s="582"/>
    </row>
    <row r="47" spans="2:6" ht="15.75" customHeight="1">
      <c r="B47" s="583"/>
      <c r="C47" s="584" t="s">
        <v>2417</v>
      </c>
      <c r="D47" s="571"/>
      <c r="E47" s="571"/>
      <c r="F47" s="582"/>
    </row>
    <row r="48" spans="2:6" ht="15.75" customHeight="1">
      <c r="B48" s="583"/>
      <c r="C48" s="584" t="s">
        <v>2418</v>
      </c>
      <c r="D48" s="571"/>
      <c r="E48" s="571"/>
      <c r="F48" s="582"/>
    </row>
    <row r="49" spans="2:6" ht="15.75" customHeight="1">
      <c r="B49" s="583"/>
      <c r="C49" s="584" t="s">
        <v>2419</v>
      </c>
      <c r="D49" s="571"/>
      <c r="E49" s="571"/>
      <c r="F49" s="582"/>
    </row>
    <row r="50" spans="2:6" ht="15.75" customHeight="1">
      <c r="B50" s="583"/>
      <c r="C50" s="584" t="s">
        <v>2606</v>
      </c>
      <c r="D50" s="571"/>
      <c r="E50" s="571">
        <v>68</v>
      </c>
      <c r="F50" s="582"/>
    </row>
    <row r="51" spans="2:6" ht="24.75" customHeight="1" thickBot="1">
      <c r="B51" s="591"/>
      <c r="C51" s="592" t="s">
        <v>2385</v>
      </c>
      <c r="D51" s="593">
        <f>+D12+D15+D19+D17</f>
        <v>45</v>
      </c>
      <c r="E51" s="593">
        <f>+E12+E15+E19+E17</f>
        <v>86941</v>
      </c>
      <c r="F51" s="594">
        <f>+F12+F15+F19+F17</f>
        <v>0</v>
      </c>
    </row>
    <row r="52" spans="2:6" ht="15.75" customHeight="1"/>
  </sheetData>
  <sheetProtection password="CCCC" sheet="1" objects="1" scenarios="1"/>
  <mergeCells count="1">
    <mergeCell ref="B5:F5"/>
  </mergeCells>
  <dataValidations count="1">
    <dataValidation type="whole" allowBlank="1" showInputMessage="1" showErrorMessage="1" errorTitle="UPOZORENJE" error="Niste uneli korektnu vrednost!_x000a_Pokušajte ponovo!"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E12:F14 JA12:JB14 SW12:SX14 ACS12:ACT14 AMO12:AMP14 AWK12:AWL14 BGG12:BGH14 BQC12:BQD14 BZY12:BZZ14 CJU12:CJV14 CTQ12:CTR14 DDM12:DDN14 DNI12:DNJ14 DXE12:DXF14 EHA12:EHB14 EQW12:EQX14 FAS12:FAT14 FKO12:FKP14 FUK12:FUL14 GEG12:GEH14 GOC12:GOD14 GXY12:GXZ14 HHU12:HHV14 HRQ12:HRR14 IBM12:IBN14 ILI12:ILJ14 IVE12:IVF14 JFA12:JFB14 JOW12:JOX14 JYS12:JYT14 KIO12:KIP14 KSK12:KSL14 LCG12:LCH14 LMC12:LMD14 LVY12:LVZ14 MFU12:MFV14 MPQ12:MPR14 MZM12:MZN14 NJI12:NJJ14 NTE12:NTF14 ODA12:ODB14 OMW12:OMX14 OWS12:OWT14 PGO12:PGP14 PQK12:PQL14 QAG12:QAH14 QKC12:QKD14 QTY12:QTZ14 RDU12:RDV14 RNQ12:RNR14 RXM12:RXN14 SHI12:SHJ14 SRE12:SRF14 TBA12:TBB14 TKW12:TKX14 TUS12:TUT14 UEO12:UEP14 UOK12:UOL14 UYG12:UYH14 VIC12:VID14 VRY12:VRZ14 WBU12:WBV14 WLQ12:WLR14 WVM12:WVN14 E65548:F65550 JA65548:JB65550 SW65548:SX65550 ACS65548:ACT65550 AMO65548:AMP65550 AWK65548:AWL65550 BGG65548:BGH65550 BQC65548:BQD65550 BZY65548:BZZ65550 CJU65548:CJV65550 CTQ65548:CTR65550 DDM65548:DDN65550 DNI65548:DNJ65550 DXE65548:DXF65550 EHA65548:EHB65550 EQW65548:EQX65550 FAS65548:FAT65550 FKO65548:FKP65550 FUK65548:FUL65550 GEG65548:GEH65550 GOC65548:GOD65550 GXY65548:GXZ65550 HHU65548:HHV65550 HRQ65548:HRR65550 IBM65548:IBN65550 ILI65548:ILJ65550 IVE65548:IVF65550 JFA65548:JFB65550 JOW65548:JOX65550 JYS65548:JYT65550 KIO65548:KIP65550 KSK65548:KSL65550 LCG65548:LCH65550 LMC65548:LMD65550 LVY65548:LVZ65550 MFU65548:MFV65550 MPQ65548:MPR65550 MZM65548:MZN65550 NJI65548:NJJ65550 NTE65548:NTF65550 ODA65548:ODB65550 OMW65548:OMX65550 OWS65548:OWT65550 PGO65548:PGP65550 PQK65548:PQL65550 QAG65548:QAH65550 QKC65548:QKD65550 QTY65548:QTZ65550 RDU65548:RDV65550 RNQ65548:RNR65550 RXM65548:RXN65550 SHI65548:SHJ65550 SRE65548:SRF65550 TBA65548:TBB65550 TKW65548:TKX65550 TUS65548:TUT65550 UEO65548:UEP65550 UOK65548:UOL65550 UYG65548:UYH65550 VIC65548:VID65550 VRY65548:VRZ65550 WBU65548:WBV65550 WLQ65548:WLR65550 WVM65548:WVN65550 E131084:F131086 JA131084:JB131086 SW131084:SX131086 ACS131084:ACT131086 AMO131084:AMP131086 AWK131084:AWL131086 BGG131084:BGH131086 BQC131084:BQD131086 BZY131084:BZZ131086 CJU131084:CJV131086 CTQ131084:CTR131086 DDM131084:DDN131086 DNI131084:DNJ131086 DXE131084:DXF131086 EHA131084:EHB131086 EQW131084:EQX131086 FAS131084:FAT131086 FKO131084:FKP131086 FUK131084:FUL131086 GEG131084:GEH131086 GOC131084:GOD131086 GXY131084:GXZ131086 HHU131084:HHV131086 HRQ131084:HRR131086 IBM131084:IBN131086 ILI131084:ILJ131086 IVE131084:IVF131086 JFA131084:JFB131086 JOW131084:JOX131086 JYS131084:JYT131086 KIO131084:KIP131086 KSK131084:KSL131086 LCG131084:LCH131086 LMC131084:LMD131086 LVY131084:LVZ131086 MFU131084:MFV131086 MPQ131084:MPR131086 MZM131084:MZN131086 NJI131084:NJJ131086 NTE131084:NTF131086 ODA131084:ODB131086 OMW131084:OMX131086 OWS131084:OWT131086 PGO131084:PGP131086 PQK131084:PQL131086 QAG131084:QAH131086 QKC131084:QKD131086 QTY131084:QTZ131086 RDU131084:RDV131086 RNQ131084:RNR131086 RXM131084:RXN131086 SHI131084:SHJ131086 SRE131084:SRF131086 TBA131084:TBB131086 TKW131084:TKX131086 TUS131084:TUT131086 UEO131084:UEP131086 UOK131084:UOL131086 UYG131084:UYH131086 VIC131084:VID131086 VRY131084:VRZ131086 WBU131084:WBV131086 WLQ131084:WLR131086 WVM131084:WVN131086 E196620:F196622 JA196620:JB196622 SW196620:SX196622 ACS196620:ACT196622 AMO196620:AMP196622 AWK196620:AWL196622 BGG196620:BGH196622 BQC196620:BQD196622 BZY196620:BZZ196622 CJU196620:CJV196622 CTQ196620:CTR196622 DDM196620:DDN196622 DNI196620:DNJ196622 DXE196620:DXF196622 EHA196620:EHB196622 EQW196620:EQX196622 FAS196620:FAT196622 FKO196620:FKP196622 FUK196620:FUL196622 GEG196620:GEH196622 GOC196620:GOD196622 GXY196620:GXZ196622 HHU196620:HHV196622 HRQ196620:HRR196622 IBM196620:IBN196622 ILI196620:ILJ196622 IVE196620:IVF196622 JFA196620:JFB196622 JOW196620:JOX196622 JYS196620:JYT196622 KIO196620:KIP196622 KSK196620:KSL196622 LCG196620:LCH196622 LMC196620:LMD196622 LVY196620:LVZ196622 MFU196620:MFV196622 MPQ196620:MPR196622 MZM196620:MZN196622 NJI196620:NJJ196622 NTE196620:NTF196622 ODA196620:ODB196622 OMW196620:OMX196622 OWS196620:OWT196622 PGO196620:PGP196622 PQK196620:PQL196622 QAG196620:QAH196622 QKC196620:QKD196622 QTY196620:QTZ196622 RDU196620:RDV196622 RNQ196620:RNR196622 RXM196620:RXN196622 SHI196620:SHJ196622 SRE196620:SRF196622 TBA196620:TBB196622 TKW196620:TKX196622 TUS196620:TUT196622 UEO196620:UEP196622 UOK196620:UOL196622 UYG196620:UYH196622 VIC196620:VID196622 VRY196620:VRZ196622 WBU196620:WBV196622 WLQ196620:WLR196622 WVM196620:WVN196622 E262156:F262158 JA262156:JB262158 SW262156:SX262158 ACS262156:ACT262158 AMO262156:AMP262158 AWK262156:AWL262158 BGG262156:BGH262158 BQC262156:BQD262158 BZY262156:BZZ262158 CJU262156:CJV262158 CTQ262156:CTR262158 DDM262156:DDN262158 DNI262156:DNJ262158 DXE262156:DXF262158 EHA262156:EHB262158 EQW262156:EQX262158 FAS262156:FAT262158 FKO262156:FKP262158 FUK262156:FUL262158 GEG262156:GEH262158 GOC262156:GOD262158 GXY262156:GXZ262158 HHU262156:HHV262158 HRQ262156:HRR262158 IBM262156:IBN262158 ILI262156:ILJ262158 IVE262156:IVF262158 JFA262156:JFB262158 JOW262156:JOX262158 JYS262156:JYT262158 KIO262156:KIP262158 KSK262156:KSL262158 LCG262156:LCH262158 LMC262156:LMD262158 LVY262156:LVZ262158 MFU262156:MFV262158 MPQ262156:MPR262158 MZM262156:MZN262158 NJI262156:NJJ262158 NTE262156:NTF262158 ODA262156:ODB262158 OMW262156:OMX262158 OWS262156:OWT262158 PGO262156:PGP262158 PQK262156:PQL262158 QAG262156:QAH262158 QKC262156:QKD262158 QTY262156:QTZ262158 RDU262156:RDV262158 RNQ262156:RNR262158 RXM262156:RXN262158 SHI262156:SHJ262158 SRE262156:SRF262158 TBA262156:TBB262158 TKW262156:TKX262158 TUS262156:TUT262158 UEO262156:UEP262158 UOK262156:UOL262158 UYG262156:UYH262158 VIC262156:VID262158 VRY262156:VRZ262158 WBU262156:WBV262158 WLQ262156:WLR262158 WVM262156:WVN262158 E327692:F327694 JA327692:JB327694 SW327692:SX327694 ACS327692:ACT327694 AMO327692:AMP327694 AWK327692:AWL327694 BGG327692:BGH327694 BQC327692:BQD327694 BZY327692:BZZ327694 CJU327692:CJV327694 CTQ327692:CTR327694 DDM327692:DDN327694 DNI327692:DNJ327694 DXE327692:DXF327694 EHA327692:EHB327694 EQW327692:EQX327694 FAS327692:FAT327694 FKO327692:FKP327694 FUK327692:FUL327694 GEG327692:GEH327694 GOC327692:GOD327694 GXY327692:GXZ327694 HHU327692:HHV327694 HRQ327692:HRR327694 IBM327692:IBN327694 ILI327692:ILJ327694 IVE327692:IVF327694 JFA327692:JFB327694 JOW327692:JOX327694 JYS327692:JYT327694 KIO327692:KIP327694 KSK327692:KSL327694 LCG327692:LCH327694 LMC327692:LMD327694 LVY327692:LVZ327694 MFU327692:MFV327694 MPQ327692:MPR327694 MZM327692:MZN327694 NJI327692:NJJ327694 NTE327692:NTF327694 ODA327692:ODB327694 OMW327692:OMX327694 OWS327692:OWT327694 PGO327692:PGP327694 PQK327692:PQL327694 QAG327692:QAH327694 QKC327692:QKD327694 QTY327692:QTZ327694 RDU327692:RDV327694 RNQ327692:RNR327694 RXM327692:RXN327694 SHI327692:SHJ327694 SRE327692:SRF327694 TBA327692:TBB327694 TKW327692:TKX327694 TUS327692:TUT327694 UEO327692:UEP327694 UOK327692:UOL327694 UYG327692:UYH327694 VIC327692:VID327694 VRY327692:VRZ327694 WBU327692:WBV327694 WLQ327692:WLR327694 WVM327692:WVN327694 E393228:F393230 JA393228:JB393230 SW393228:SX393230 ACS393228:ACT393230 AMO393228:AMP393230 AWK393228:AWL393230 BGG393228:BGH393230 BQC393228:BQD393230 BZY393228:BZZ393230 CJU393228:CJV393230 CTQ393228:CTR393230 DDM393228:DDN393230 DNI393228:DNJ393230 DXE393228:DXF393230 EHA393228:EHB393230 EQW393228:EQX393230 FAS393228:FAT393230 FKO393228:FKP393230 FUK393228:FUL393230 GEG393228:GEH393230 GOC393228:GOD393230 GXY393228:GXZ393230 HHU393228:HHV393230 HRQ393228:HRR393230 IBM393228:IBN393230 ILI393228:ILJ393230 IVE393228:IVF393230 JFA393228:JFB393230 JOW393228:JOX393230 JYS393228:JYT393230 KIO393228:KIP393230 KSK393228:KSL393230 LCG393228:LCH393230 LMC393228:LMD393230 LVY393228:LVZ393230 MFU393228:MFV393230 MPQ393228:MPR393230 MZM393228:MZN393230 NJI393228:NJJ393230 NTE393228:NTF393230 ODA393228:ODB393230 OMW393228:OMX393230 OWS393228:OWT393230 PGO393228:PGP393230 PQK393228:PQL393230 QAG393228:QAH393230 QKC393228:QKD393230 QTY393228:QTZ393230 RDU393228:RDV393230 RNQ393228:RNR393230 RXM393228:RXN393230 SHI393228:SHJ393230 SRE393228:SRF393230 TBA393228:TBB393230 TKW393228:TKX393230 TUS393228:TUT393230 UEO393228:UEP393230 UOK393228:UOL393230 UYG393228:UYH393230 VIC393228:VID393230 VRY393228:VRZ393230 WBU393228:WBV393230 WLQ393228:WLR393230 WVM393228:WVN393230 E458764:F458766 JA458764:JB458766 SW458764:SX458766 ACS458764:ACT458766 AMO458764:AMP458766 AWK458764:AWL458766 BGG458764:BGH458766 BQC458764:BQD458766 BZY458764:BZZ458766 CJU458764:CJV458766 CTQ458764:CTR458766 DDM458764:DDN458766 DNI458764:DNJ458766 DXE458764:DXF458766 EHA458764:EHB458766 EQW458764:EQX458766 FAS458764:FAT458766 FKO458764:FKP458766 FUK458764:FUL458766 GEG458764:GEH458766 GOC458764:GOD458766 GXY458764:GXZ458766 HHU458764:HHV458766 HRQ458764:HRR458766 IBM458764:IBN458766 ILI458764:ILJ458766 IVE458764:IVF458766 JFA458764:JFB458766 JOW458764:JOX458766 JYS458764:JYT458766 KIO458764:KIP458766 KSK458764:KSL458766 LCG458764:LCH458766 LMC458764:LMD458766 LVY458764:LVZ458766 MFU458764:MFV458766 MPQ458764:MPR458766 MZM458764:MZN458766 NJI458764:NJJ458766 NTE458764:NTF458766 ODA458764:ODB458766 OMW458764:OMX458766 OWS458764:OWT458766 PGO458764:PGP458766 PQK458764:PQL458766 QAG458764:QAH458766 QKC458764:QKD458766 QTY458764:QTZ458766 RDU458764:RDV458766 RNQ458764:RNR458766 RXM458764:RXN458766 SHI458764:SHJ458766 SRE458764:SRF458766 TBA458764:TBB458766 TKW458764:TKX458766 TUS458764:TUT458766 UEO458764:UEP458766 UOK458764:UOL458766 UYG458764:UYH458766 VIC458764:VID458766 VRY458764:VRZ458766 WBU458764:WBV458766 WLQ458764:WLR458766 WVM458764:WVN458766 E524300:F524302 JA524300:JB524302 SW524300:SX524302 ACS524300:ACT524302 AMO524300:AMP524302 AWK524300:AWL524302 BGG524300:BGH524302 BQC524300:BQD524302 BZY524300:BZZ524302 CJU524300:CJV524302 CTQ524300:CTR524302 DDM524300:DDN524302 DNI524300:DNJ524302 DXE524300:DXF524302 EHA524300:EHB524302 EQW524300:EQX524302 FAS524300:FAT524302 FKO524300:FKP524302 FUK524300:FUL524302 GEG524300:GEH524302 GOC524300:GOD524302 GXY524300:GXZ524302 HHU524300:HHV524302 HRQ524300:HRR524302 IBM524300:IBN524302 ILI524300:ILJ524302 IVE524300:IVF524302 JFA524300:JFB524302 JOW524300:JOX524302 JYS524300:JYT524302 KIO524300:KIP524302 KSK524300:KSL524302 LCG524300:LCH524302 LMC524300:LMD524302 LVY524300:LVZ524302 MFU524300:MFV524302 MPQ524300:MPR524302 MZM524300:MZN524302 NJI524300:NJJ524302 NTE524300:NTF524302 ODA524300:ODB524302 OMW524300:OMX524302 OWS524300:OWT524302 PGO524300:PGP524302 PQK524300:PQL524302 QAG524300:QAH524302 QKC524300:QKD524302 QTY524300:QTZ524302 RDU524300:RDV524302 RNQ524300:RNR524302 RXM524300:RXN524302 SHI524300:SHJ524302 SRE524300:SRF524302 TBA524300:TBB524302 TKW524300:TKX524302 TUS524300:TUT524302 UEO524300:UEP524302 UOK524300:UOL524302 UYG524300:UYH524302 VIC524300:VID524302 VRY524300:VRZ524302 WBU524300:WBV524302 WLQ524300:WLR524302 WVM524300:WVN524302 E589836:F589838 JA589836:JB589838 SW589836:SX589838 ACS589836:ACT589838 AMO589836:AMP589838 AWK589836:AWL589838 BGG589836:BGH589838 BQC589836:BQD589838 BZY589836:BZZ589838 CJU589836:CJV589838 CTQ589836:CTR589838 DDM589836:DDN589838 DNI589836:DNJ589838 DXE589836:DXF589838 EHA589836:EHB589838 EQW589836:EQX589838 FAS589836:FAT589838 FKO589836:FKP589838 FUK589836:FUL589838 GEG589836:GEH589838 GOC589836:GOD589838 GXY589836:GXZ589838 HHU589836:HHV589838 HRQ589836:HRR589838 IBM589836:IBN589838 ILI589836:ILJ589838 IVE589836:IVF589838 JFA589836:JFB589838 JOW589836:JOX589838 JYS589836:JYT589838 KIO589836:KIP589838 KSK589836:KSL589838 LCG589836:LCH589838 LMC589836:LMD589838 LVY589836:LVZ589838 MFU589836:MFV589838 MPQ589836:MPR589838 MZM589836:MZN589838 NJI589836:NJJ589838 NTE589836:NTF589838 ODA589836:ODB589838 OMW589836:OMX589838 OWS589836:OWT589838 PGO589836:PGP589838 PQK589836:PQL589838 QAG589836:QAH589838 QKC589836:QKD589838 QTY589836:QTZ589838 RDU589836:RDV589838 RNQ589836:RNR589838 RXM589836:RXN589838 SHI589836:SHJ589838 SRE589836:SRF589838 TBA589836:TBB589838 TKW589836:TKX589838 TUS589836:TUT589838 UEO589836:UEP589838 UOK589836:UOL589838 UYG589836:UYH589838 VIC589836:VID589838 VRY589836:VRZ589838 WBU589836:WBV589838 WLQ589836:WLR589838 WVM589836:WVN589838 E655372:F655374 JA655372:JB655374 SW655372:SX655374 ACS655372:ACT655374 AMO655372:AMP655374 AWK655372:AWL655374 BGG655372:BGH655374 BQC655372:BQD655374 BZY655372:BZZ655374 CJU655372:CJV655374 CTQ655372:CTR655374 DDM655372:DDN655374 DNI655372:DNJ655374 DXE655372:DXF655374 EHA655372:EHB655374 EQW655372:EQX655374 FAS655372:FAT655374 FKO655372:FKP655374 FUK655372:FUL655374 GEG655372:GEH655374 GOC655372:GOD655374 GXY655372:GXZ655374 HHU655372:HHV655374 HRQ655372:HRR655374 IBM655372:IBN655374 ILI655372:ILJ655374 IVE655372:IVF655374 JFA655372:JFB655374 JOW655372:JOX655374 JYS655372:JYT655374 KIO655372:KIP655374 KSK655372:KSL655374 LCG655372:LCH655374 LMC655372:LMD655374 LVY655372:LVZ655374 MFU655372:MFV655374 MPQ655372:MPR655374 MZM655372:MZN655374 NJI655372:NJJ655374 NTE655372:NTF655374 ODA655372:ODB655374 OMW655372:OMX655374 OWS655372:OWT655374 PGO655372:PGP655374 PQK655372:PQL655374 QAG655372:QAH655374 QKC655372:QKD655374 QTY655372:QTZ655374 RDU655372:RDV655374 RNQ655372:RNR655374 RXM655372:RXN655374 SHI655372:SHJ655374 SRE655372:SRF655374 TBA655372:TBB655374 TKW655372:TKX655374 TUS655372:TUT655374 UEO655372:UEP655374 UOK655372:UOL655374 UYG655372:UYH655374 VIC655372:VID655374 VRY655372:VRZ655374 WBU655372:WBV655374 WLQ655372:WLR655374 WVM655372:WVN655374 E720908:F720910 JA720908:JB720910 SW720908:SX720910 ACS720908:ACT720910 AMO720908:AMP720910 AWK720908:AWL720910 BGG720908:BGH720910 BQC720908:BQD720910 BZY720908:BZZ720910 CJU720908:CJV720910 CTQ720908:CTR720910 DDM720908:DDN720910 DNI720908:DNJ720910 DXE720908:DXF720910 EHA720908:EHB720910 EQW720908:EQX720910 FAS720908:FAT720910 FKO720908:FKP720910 FUK720908:FUL720910 GEG720908:GEH720910 GOC720908:GOD720910 GXY720908:GXZ720910 HHU720908:HHV720910 HRQ720908:HRR720910 IBM720908:IBN720910 ILI720908:ILJ720910 IVE720908:IVF720910 JFA720908:JFB720910 JOW720908:JOX720910 JYS720908:JYT720910 KIO720908:KIP720910 KSK720908:KSL720910 LCG720908:LCH720910 LMC720908:LMD720910 LVY720908:LVZ720910 MFU720908:MFV720910 MPQ720908:MPR720910 MZM720908:MZN720910 NJI720908:NJJ720910 NTE720908:NTF720910 ODA720908:ODB720910 OMW720908:OMX720910 OWS720908:OWT720910 PGO720908:PGP720910 PQK720908:PQL720910 QAG720908:QAH720910 QKC720908:QKD720910 QTY720908:QTZ720910 RDU720908:RDV720910 RNQ720908:RNR720910 RXM720908:RXN720910 SHI720908:SHJ720910 SRE720908:SRF720910 TBA720908:TBB720910 TKW720908:TKX720910 TUS720908:TUT720910 UEO720908:UEP720910 UOK720908:UOL720910 UYG720908:UYH720910 VIC720908:VID720910 VRY720908:VRZ720910 WBU720908:WBV720910 WLQ720908:WLR720910 WVM720908:WVN720910 E786444:F786446 JA786444:JB786446 SW786444:SX786446 ACS786444:ACT786446 AMO786444:AMP786446 AWK786444:AWL786446 BGG786444:BGH786446 BQC786444:BQD786446 BZY786444:BZZ786446 CJU786444:CJV786446 CTQ786444:CTR786446 DDM786444:DDN786446 DNI786444:DNJ786446 DXE786444:DXF786446 EHA786444:EHB786446 EQW786444:EQX786446 FAS786444:FAT786446 FKO786444:FKP786446 FUK786444:FUL786446 GEG786444:GEH786446 GOC786444:GOD786446 GXY786444:GXZ786446 HHU786444:HHV786446 HRQ786444:HRR786446 IBM786444:IBN786446 ILI786444:ILJ786446 IVE786444:IVF786446 JFA786444:JFB786446 JOW786444:JOX786446 JYS786444:JYT786446 KIO786444:KIP786446 KSK786444:KSL786446 LCG786444:LCH786446 LMC786444:LMD786446 LVY786444:LVZ786446 MFU786444:MFV786446 MPQ786444:MPR786446 MZM786444:MZN786446 NJI786444:NJJ786446 NTE786444:NTF786446 ODA786444:ODB786446 OMW786444:OMX786446 OWS786444:OWT786446 PGO786444:PGP786446 PQK786444:PQL786446 QAG786444:QAH786446 QKC786444:QKD786446 QTY786444:QTZ786446 RDU786444:RDV786446 RNQ786444:RNR786446 RXM786444:RXN786446 SHI786444:SHJ786446 SRE786444:SRF786446 TBA786444:TBB786446 TKW786444:TKX786446 TUS786444:TUT786446 UEO786444:UEP786446 UOK786444:UOL786446 UYG786444:UYH786446 VIC786444:VID786446 VRY786444:VRZ786446 WBU786444:WBV786446 WLQ786444:WLR786446 WVM786444:WVN786446 E851980:F851982 JA851980:JB851982 SW851980:SX851982 ACS851980:ACT851982 AMO851980:AMP851982 AWK851980:AWL851982 BGG851980:BGH851982 BQC851980:BQD851982 BZY851980:BZZ851982 CJU851980:CJV851982 CTQ851980:CTR851982 DDM851980:DDN851982 DNI851980:DNJ851982 DXE851980:DXF851982 EHA851980:EHB851982 EQW851980:EQX851982 FAS851980:FAT851982 FKO851980:FKP851982 FUK851980:FUL851982 GEG851980:GEH851982 GOC851980:GOD851982 GXY851980:GXZ851982 HHU851980:HHV851982 HRQ851980:HRR851982 IBM851980:IBN851982 ILI851980:ILJ851982 IVE851980:IVF851982 JFA851980:JFB851982 JOW851980:JOX851982 JYS851980:JYT851982 KIO851980:KIP851982 KSK851980:KSL851982 LCG851980:LCH851982 LMC851980:LMD851982 LVY851980:LVZ851982 MFU851980:MFV851982 MPQ851980:MPR851982 MZM851980:MZN851982 NJI851980:NJJ851982 NTE851980:NTF851982 ODA851980:ODB851982 OMW851980:OMX851982 OWS851980:OWT851982 PGO851980:PGP851982 PQK851980:PQL851982 QAG851980:QAH851982 QKC851980:QKD851982 QTY851980:QTZ851982 RDU851980:RDV851982 RNQ851980:RNR851982 RXM851980:RXN851982 SHI851980:SHJ851982 SRE851980:SRF851982 TBA851980:TBB851982 TKW851980:TKX851982 TUS851980:TUT851982 UEO851980:UEP851982 UOK851980:UOL851982 UYG851980:UYH851982 VIC851980:VID851982 VRY851980:VRZ851982 WBU851980:WBV851982 WLQ851980:WLR851982 WVM851980:WVN851982 E917516:F917518 JA917516:JB917518 SW917516:SX917518 ACS917516:ACT917518 AMO917516:AMP917518 AWK917516:AWL917518 BGG917516:BGH917518 BQC917516:BQD917518 BZY917516:BZZ917518 CJU917516:CJV917518 CTQ917516:CTR917518 DDM917516:DDN917518 DNI917516:DNJ917518 DXE917516:DXF917518 EHA917516:EHB917518 EQW917516:EQX917518 FAS917516:FAT917518 FKO917516:FKP917518 FUK917516:FUL917518 GEG917516:GEH917518 GOC917516:GOD917518 GXY917516:GXZ917518 HHU917516:HHV917518 HRQ917516:HRR917518 IBM917516:IBN917518 ILI917516:ILJ917518 IVE917516:IVF917518 JFA917516:JFB917518 JOW917516:JOX917518 JYS917516:JYT917518 KIO917516:KIP917518 KSK917516:KSL917518 LCG917516:LCH917518 LMC917516:LMD917518 LVY917516:LVZ917518 MFU917516:MFV917518 MPQ917516:MPR917518 MZM917516:MZN917518 NJI917516:NJJ917518 NTE917516:NTF917518 ODA917516:ODB917518 OMW917516:OMX917518 OWS917516:OWT917518 PGO917516:PGP917518 PQK917516:PQL917518 QAG917516:QAH917518 QKC917516:QKD917518 QTY917516:QTZ917518 RDU917516:RDV917518 RNQ917516:RNR917518 RXM917516:RXN917518 SHI917516:SHJ917518 SRE917516:SRF917518 TBA917516:TBB917518 TKW917516:TKX917518 TUS917516:TUT917518 UEO917516:UEP917518 UOK917516:UOL917518 UYG917516:UYH917518 VIC917516:VID917518 VRY917516:VRZ917518 WBU917516:WBV917518 WLQ917516:WLR917518 WVM917516:WVN917518 E983052:F983054 JA983052:JB983054 SW983052:SX983054 ACS983052:ACT983054 AMO983052:AMP983054 AWK983052:AWL983054 BGG983052:BGH983054 BQC983052:BQD983054 BZY983052:BZZ983054 CJU983052:CJV983054 CTQ983052:CTR983054 DDM983052:DDN983054 DNI983052:DNJ983054 DXE983052:DXF983054 EHA983052:EHB983054 EQW983052:EQX983054 FAS983052:FAT983054 FKO983052:FKP983054 FUK983052:FUL983054 GEG983052:GEH983054 GOC983052:GOD983054 GXY983052:GXZ983054 HHU983052:HHV983054 HRQ983052:HRR983054 IBM983052:IBN983054 ILI983052:ILJ983054 IVE983052:IVF983054 JFA983052:JFB983054 JOW983052:JOX983054 JYS983052:JYT983054 KIO983052:KIP983054 KSK983052:KSL983054 LCG983052:LCH983054 LMC983052:LMD983054 LVY983052:LVZ983054 MFU983052:MFV983054 MPQ983052:MPR983054 MZM983052:MZN983054 NJI983052:NJJ983054 NTE983052:NTF983054 ODA983052:ODB983054 OMW983052:OMX983054 OWS983052:OWT983054 PGO983052:PGP983054 PQK983052:PQL983054 QAG983052:QAH983054 QKC983052:QKD983054 QTY983052:QTZ983054 RDU983052:RDV983054 RNQ983052:RNR983054 RXM983052:RXN983054 SHI983052:SHJ983054 SRE983052:SRF983054 TBA983052:TBB983054 TKW983052:TKX983054 TUS983052:TUT983054 UEO983052:UEP983054 UOK983052:UOL983054 UYG983052:UYH983054 VIC983052:VID983054 VRY983052:VRZ983054 WBU983052:WBV983054 WLQ983052:WLR983054 WVM983052:WVN983054 E16:F21 JA16:JB21 SW16:SX21 ACS16:ACT21 AMO16:AMP21 AWK16:AWL21 BGG16:BGH21 BQC16:BQD21 BZY16:BZZ21 CJU16:CJV21 CTQ16:CTR21 DDM16:DDN21 DNI16:DNJ21 DXE16:DXF21 EHA16:EHB21 EQW16:EQX21 FAS16:FAT21 FKO16:FKP21 FUK16:FUL21 GEG16:GEH21 GOC16:GOD21 GXY16:GXZ21 HHU16:HHV21 HRQ16:HRR21 IBM16:IBN21 ILI16:ILJ21 IVE16:IVF21 JFA16:JFB21 JOW16:JOX21 JYS16:JYT21 KIO16:KIP21 KSK16:KSL21 LCG16:LCH21 LMC16:LMD21 LVY16:LVZ21 MFU16:MFV21 MPQ16:MPR21 MZM16:MZN21 NJI16:NJJ21 NTE16:NTF21 ODA16:ODB21 OMW16:OMX21 OWS16:OWT21 PGO16:PGP21 PQK16:PQL21 QAG16:QAH21 QKC16:QKD21 QTY16:QTZ21 RDU16:RDV21 RNQ16:RNR21 RXM16:RXN21 SHI16:SHJ21 SRE16:SRF21 TBA16:TBB21 TKW16:TKX21 TUS16:TUT21 UEO16:UEP21 UOK16:UOL21 UYG16:UYH21 VIC16:VID21 VRY16:VRZ21 WBU16:WBV21 WLQ16:WLR21 WVM16:WVN21 E65552:F65555 JA65552:JB65555 SW65552:SX65555 ACS65552:ACT65555 AMO65552:AMP65555 AWK65552:AWL65555 BGG65552:BGH65555 BQC65552:BQD65555 BZY65552:BZZ65555 CJU65552:CJV65555 CTQ65552:CTR65555 DDM65552:DDN65555 DNI65552:DNJ65555 DXE65552:DXF65555 EHA65552:EHB65555 EQW65552:EQX65555 FAS65552:FAT65555 FKO65552:FKP65555 FUK65552:FUL65555 GEG65552:GEH65555 GOC65552:GOD65555 GXY65552:GXZ65555 HHU65552:HHV65555 HRQ65552:HRR65555 IBM65552:IBN65555 ILI65552:ILJ65555 IVE65552:IVF65555 JFA65552:JFB65555 JOW65552:JOX65555 JYS65552:JYT65555 KIO65552:KIP65555 KSK65552:KSL65555 LCG65552:LCH65555 LMC65552:LMD65555 LVY65552:LVZ65555 MFU65552:MFV65555 MPQ65552:MPR65555 MZM65552:MZN65555 NJI65552:NJJ65555 NTE65552:NTF65555 ODA65552:ODB65555 OMW65552:OMX65555 OWS65552:OWT65555 PGO65552:PGP65555 PQK65552:PQL65555 QAG65552:QAH65555 QKC65552:QKD65555 QTY65552:QTZ65555 RDU65552:RDV65555 RNQ65552:RNR65555 RXM65552:RXN65555 SHI65552:SHJ65555 SRE65552:SRF65555 TBA65552:TBB65555 TKW65552:TKX65555 TUS65552:TUT65555 UEO65552:UEP65555 UOK65552:UOL65555 UYG65552:UYH65555 VIC65552:VID65555 VRY65552:VRZ65555 WBU65552:WBV65555 WLQ65552:WLR65555 WVM65552:WVN65555 E131088:F131091 JA131088:JB131091 SW131088:SX131091 ACS131088:ACT131091 AMO131088:AMP131091 AWK131088:AWL131091 BGG131088:BGH131091 BQC131088:BQD131091 BZY131088:BZZ131091 CJU131088:CJV131091 CTQ131088:CTR131091 DDM131088:DDN131091 DNI131088:DNJ131091 DXE131088:DXF131091 EHA131088:EHB131091 EQW131088:EQX131091 FAS131088:FAT131091 FKO131088:FKP131091 FUK131088:FUL131091 GEG131088:GEH131091 GOC131088:GOD131091 GXY131088:GXZ131091 HHU131088:HHV131091 HRQ131088:HRR131091 IBM131088:IBN131091 ILI131088:ILJ131091 IVE131088:IVF131091 JFA131088:JFB131091 JOW131088:JOX131091 JYS131088:JYT131091 KIO131088:KIP131091 KSK131088:KSL131091 LCG131088:LCH131091 LMC131088:LMD131091 LVY131088:LVZ131091 MFU131088:MFV131091 MPQ131088:MPR131091 MZM131088:MZN131091 NJI131088:NJJ131091 NTE131088:NTF131091 ODA131088:ODB131091 OMW131088:OMX131091 OWS131088:OWT131091 PGO131088:PGP131091 PQK131088:PQL131091 QAG131088:QAH131091 QKC131088:QKD131091 QTY131088:QTZ131091 RDU131088:RDV131091 RNQ131088:RNR131091 RXM131088:RXN131091 SHI131088:SHJ131091 SRE131088:SRF131091 TBA131088:TBB131091 TKW131088:TKX131091 TUS131088:TUT131091 UEO131088:UEP131091 UOK131088:UOL131091 UYG131088:UYH131091 VIC131088:VID131091 VRY131088:VRZ131091 WBU131088:WBV131091 WLQ131088:WLR131091 WVM131088:WVN131091 E196624:F196627 JA196624:JB196627 SW196624:SX196627 ACS196624:ACT196627 AMO196624:AMP196627 AWK196624:AWL196627 BGG196624:BGH196627 BQC196624:BQD196627 BZY196624:BZZ196627 CJU196624:CJV196627 CTQ196624:CTR196627 DDM196624:DDN196627 DNI196624:DNJ196627 DXE196624:DXF196627 EHA196624:EHB196627 EQW196624:EQX196627 FAS196624:FAT196627 FKO196624:FKP196627 FUK196624:FUL196627 GEG196624:GEH196627 GOC196624:GOD196627 GXY196624:GXZ196627 HHU196624:HHV196627 HRQ196624:HRR196627 IBM196624:IBN196627 ILI196624:ILJ196627 IVE196624:IVF196627 JFA196624:JFB196627 JOW196624:JOX196627 JYS196624:JYT196627 KIO196624:KIP196627 KSK196624:KSL196627 LCG196624:LCH196627 LMC196624:LMD196627 LVY196624:LVZ196627 MFU196624:MFV196627 MPQ196624:MPR196627 MZM196624:MZN196627 NJI196624:NJJ196627 NTE196624:NTF196627 ODA196624:ODB196627 OMW196624:OMX196627 OWS196624:OWT196627 PGO196624:PGP196627 PQK196624:PQL196627 QAG196624:QAH196627 QKC196624:QKD196627 QTY196624:QTZ196627 RDU196624:RDV196627 RNQ196624:RNR196627 RXM196624:RXN196627 SHI196624:SHJ196627 SRE196624:SRF196627 TBA196624:TBB196627 TKW196624:TKX196627 TUS196624:TUT196627 UEO196624:UEP196627 UOK196624:UOL196627 UYG196624:UYH196627 VIC196624:VID196627 VRY196624:VRZ196627 WBU196624:WBV196627 WLQ196624:WLR196627 WVM196624:WVN196627 E262160:F262163 JA262160:JB262163 SW262160:SX262163 ACS262160:ACT262163 AMO262160:AMP262163 AWK262160:AWL262163 BGG262160:BGH262163 BQC262160:BQD262163 BZY262160:BZZ262163 CJU262160:CJV262163 CTQ262160:CTR262163 DDM262160:DDN262163 DNI262160:DNJ262163 DXE262160:DXF262163 EHA262160:EHB262163 EQW262160:EQX262163 FAS262160:FAT262163 FKO262160:FKP262163 FUK262160:FUL262163 GEG262160:GEH262163 GOC262160:GOD262163 GXY262160:GXZ262163 HHU262160:HHV262163 HRQ262160:HRR262163 IBM262160:IBN262163 ILI262160:ILJ262163 IVE262160:IVF262163 JFA262160:JFB262163 JOW262160:JOX262163 JYS262160:JYT262163 KIO262160:KIP262163 KSK262160:KSL262163 LCG262160:LCH262163 LMC262160:LMD262163 LVY262160:LVZ262163 MFU262160:MFV262163 MPQ262160:MPR262163 MZM262160:MZN262163 NJI262160:NJJ262163 NTE262160:NTF262163 ODA262160:ODB262163 OMW262160:OMX262163 OWS262160:OWT262163 PGO262160:PGP262163 PQK262160:PQL262163 QAG262160:QAH262163 QKC262160:QKD262163 QTY262160:QTZ262163 RDU262160:RDV262163 RNQ262160:RNR262163 RXM262160:RXN262163 SHI262160:SHJ262163 SRE262160:SRF262163 TBA262160:TBB262163 TKW262160:TKX262163 TUS262160:TUT262163 UEO262160:UEP262163 UOK262160:UOL262163 UYG262160:UYH262163 VIC262160:VID262163 VRY262160:VRZ262163 WBU262160:WBV262163 WLQ262160:WLR262163 WVM262160:WVN262163 E327696:F327699 JA327696:JB327699 SW327696:SX327699 ACS327696:ACT327699 AMO327696:AMP327699 AWK327696:AWL327699 BGG327696:BGH327699 BQC327696:BQD327699 BZY327696:BZZ327699 CJU327696:CJV327699 CTQ327696:CTR327699 DDM327696:DDN327699 DNI327696:DNJ327699 DXE327696:DXF327699 EHA327696:EHB327699 EQW327696:EQX327699 FAS327696:FAT327699 FKO327696:FKP327699 FUK327696:FUL327699 GEG327696:GEH327699 GOC327696:GOD327699 GXY327696:GXZ327699 HHU327696:HHV327699 HRQ327696:HRR327699 IBM327696:IBN327699 ILI327696:ILJ327699 IVE327696:IVF327699 JFA327696:JFB327699 JOW327696:JOX327699 JYS327696:JYT327699 KIO327696:KIP327699 KSK327696:KSL327699 LCG327696:LCH327699 LMC327696:LMD327699 LVY327696:LVZ327699 MFU327696:MFV327699 MPQ327696:MPR327699 MZM327696:MZN327699 NJI327696:NJJ327699 NTE327696:NTF327699 ODA327696:ODB327699 OMW327696:OMX327699 OWS327696:OWT327699 PGO327696:PGP327699 PQK327696:PQL327699 QAG327696:QAH327699 QKC327696:QKD327699 QTY327696:QTZ327699 RDU327696:RDV327699 RNQ327696:RNR327699 RXM327696:RXN327699 SHI327696:SHJ327699 SRE327696:SRF327699 TBA327696:TBB327699 TKW327696:TKX327699 TUS327696:TUT327699 UEO327696:UEP327699 UOK327696:UOL327699 UYG327696:UYH327699 VIC327696:VID327699 VRY327696:VRZ327699 WBU327696:WBV327699 WLQ327696:WLR327699 WVM327696:WVN327699 E393232:F393235 JA393232:JB393235 SW393232:SX393235 ACS393232:ACT393235 AMO393232:AMP393235 AWK393232:AWL393235 BGG393232:BGH393235 BQC393232:BQD393235 BZY393232:BZZ393235 CJU393232:CJV393235 CTQ393232:CTR393235 DDM393232:DDN393235 DNI393232:DNJ393235 DXE393232:DXF393235 EHA393232:EHB393235 EQW393232:EQX393235 FAS393232:FAT393235 FKO393232:FKP393235 FUK393232:FUL393235 GEG393232:GEH393235 GOC393232:GOD393235 GXY393232:GXZ393235 HHU393232:HHV393235 HRQ393232:HRR393235 IBM393232:IBN393235 ILI393232:ILJ393235 IVE393232:IVF393235 JFA393232:JFB393235 JOW393232:JOX393235 JYS393232:JYT393235 KIO393232:KIP393235 KSK393232:KSL393235 LCG393232:LCH393235 LMC393232:LMD393235 LVY393232:LVZ393235 MFU393232:MFV393235 MPQ393232:MPR393235 MZM393232:MZN393235 NJI393232:NJJ393235 NTE393232:NTF393235 ODA393232:ODB393235 OMW393232:OMX393235 OWS393232:OWT393235 PGO393232:PGP393235 PQK393232:PQL393235 QAG393232:QAH393235 QKC393232:QKD393235 QTY393232:QTZ393235 RDU393232:RDV393235 RNQ393232:RNR393235 RXM393232:RXN393235 SHI393232:SHJ393235 SRE393232:SRF393235 TBA393232:TBB393235 TKW393232:TKX393235 TUS393232:TUT393235 UEO393232:UEP393235 UOK393232:UOL393235 UYG393232:UYH393235 VIC393232:VID393235 VRY393232:VRZ393235 WBU393232:WBV393235 WLQ393232:WLR393235 WVM393232:WVN393235 E458768:F458771 JA458768:JB458771 SW458768:SX458771 ACS458768:ACT458771 AMO458768:AMP458771 AWK458768:AWL458771 BGG458768:BGH458771 BQC458768:BQD458771 BZY458768:BZZ458771 CJU458768:CJV458771 CTQ458768:CTR458771 DDM458768:DDN458771 DNI458768:DNJ458771 DXE458768:DXF458771 EHA458768:EHB458771 EQW458768:EQX458771 FAS458768:FAT458771 FKO458768:FKP458771 FUK458768:FUL458771 GEG458768:GEH458771 GOC458768:GOD458771 GXY458768:GXZ458771 HHU458768:HHV458771 HRQ458768:HRR458771 IBM458768:IBN458771 ILI458768:ILJ458771 IVE458768:IVF458771 JFA458768:JFB458771 JOW458768:JOX458771 JYS458768:JYT458771 KIO458768:KIP458771 KSK458768:KSL458771 LCG458768:LCH458771 LMC458768:LMD458771 LVY458768:LVZ458771 MFU458768:MFV458771 MPQ458768:MPR458771 MZM458768:MZN458771 NJI458768:NJJ458771 NTE458768:NTF458771 ODA458768:ODB458771 OMW458768:OMX458771 OWS458768:OWT458771 PGO458768:PGP458771 PQK458768:PQL458771 QAG458768:QAH458771 QKC458768:QKD458771 QTY458768:QTZ458771 RDU458768:RDV458771 RNQ458768:RNR458771 RXM458768:RXN458771 SHI458768:SHJ458771 SRE458768:SRF458771 TBA458768:TBB458771 TKW458768:TKX458771 TUS458768:TUT458771 UEO458768:UEP458771 UOK458768:UOL458771 UYG458768:UYH458771 VIC458768:VID458771 VRY458768:VRZ458771 WBU458768:WBV458771 WLQ458768:WLR458771 WVM458768:WVN458771 E524304:F524307 JA524304:JB524307 SW524304:SX524307 ACS524304:ACT524307 AMO524304:AMP524307 AWK524304:AWL524307 BGG524304:BGH524307 BQC524304:BQD524307 BZY524304:BZZ524307 CJU524304:CJV524307 CTQ524304:CTR524307 DDM524304:DDN524307 DNI524304:DNJ524307 DXE524304:DXF524307 EHA524304:EHB524307 EQW524304:EQX524307 FAS524304:FAT524307 FKO524304:FKP524307 FUK524304:FUL524307 GEG524304:GEH524307 GOC524304:GOD524307 GXY524304:GXZ524307 HHU524304:HHV524307 HRQ524304:HRR524307 IBM524304:IBN524307 ILI524304:ILJ524307 IVE524304:IVF524307 JFA524304:JFB524307 JOW524304:JOX524307 JYS524304:JYT524307 KIO524304:KIP524307 KSK524304:KSL524307 LCG524304:LCH524307 LMC524304:LMD524307 LVY524304:LVZ524307 MFU524304:MFV524307 MPQ524304:MPR524307 MZM524304:MZN524307 NJI524304:NJJ524307 NTE524304:NTF524307 ODA524304:ODB524307 OMW524304:OMX524307 OWS524304:OWT524307 PGO524304:PGP524307 PQK524304:PQL524307 QAG524304:QAH524307 QKC524304:QKD524307 QTY524304:QTZ524307 RDU524304:RDV524307 RNQ524304:RNR524307 RXM524304:RXN524307 SHI524304:SHJ524307 SRE524304:SRF524307 TBA524304:TBB524307 TKW524304:TKX524307 TUS524304:TUT524307 UEO524304:UEP524307 UOK524304:UOL524307 UYG524304:UYH524307 VIC524304:VID524307 VRY524304:VRZ524307 WBU524304:WBV524307 WLQ524304:WLR524307 WVM524304:WVN524307 E589840:F589843 JA589840:JB589843 SW589840:SX589843 ACS589840:ACT589843 AMO589840:AMP589843 AWK589840:AWL589843 BGG589840:BGH589843 BQC589840:BQD589843 BZY589840:BZZ589843 CJU589840:CJV589843 CTQ589840:CTR589843 DDM589840:DDN589843 DNI589840:DNJ589843 DXE589840:DXF589843 EHA589840:EHB589843 EQW589840:EQX589843 FAS589840:FAT589843 FKO589840:FKP589843 FUK589840:FUL589843 GEG589840:GEH589843 GOC589840:GOD589843 GXY589840:GXZ589843 HHU589840:HHV589843 HRQ589840:HRR589843 IBM589840:IBN589843 ILI589840:ILJ589843 IVE589840:IVF589843 JFA589840:JFB589843 JOW589840:JOX589843 JYS589840:JYT589843 KIO589840:KIP589843 KSK589840:KSL589843 LCG589840:LCH589843 LMC589840:LMD589843 LVY589840:LVZ589843 MFU589840:MFV589843 MPQ589840:MPR589843 MZM589840:MZN589843 NJI589840:NJJ589843 NTE589840:NTF589843 ODA589840:ODB589843 OMW589840:OMX589843 OWS589840:OWT589843 PGO589840:PGP589843 PQK589840:PQL589843 QAG589840:QAH589843 QKC589840:QKD589843 QTY589840:QTZ589843 RDU589840:RDV589843 RNQ589840:RNR589843 RXM589840:RXN589843 SHI589840:SHJ589843 SRE589840:SRF589843 TBA589840:TBB589843 TKW589840:TKX589843 TUS589840:TUT589843 UEO589840:UEP589843 UOK589840:UOL589843 UYG589840:UYH589843 VIC589840:VID589843 VRY589840:VRZ589843 WBU589840:WBV589843 WLQ589840:WLR589843 WVM589840:WVN589843 E655376:F655379 JA655376:JB655379 SW655376:SX655379 ACS655376:ACT655379 AMO655376:AMP655379 AWK655376:AWL655379 BGG655376:BGH655379 BQC655376:BQD655379 BZY655376:BZZ655379 CJU655376:CJV655379 CTQ655376:CTR655379 DDM655376:DDN655379 DNI655376:DNJ655379 DXE655376:DXF655379 EHA655376:EHB655379 EQW655376:EQX655379 FAS655376:FAT655379 FKO655376:FKP655379 FUK655376:FUL655379 GEG655376:GEH655379 GOC655376:GOD655379 GXY655376:GXZ655379 HHU655376:HHV655379 HRQ655376:HRR655379 IBM655376:IBN655379 ILI655376:ILJ655379 IVE655376:IVF655379 JFA655376:JFB655379 JOW655376:JOX655379 JYS655376:JYT655379 KIO655376:KIP655379 KSK655376:KSL655379 LCG655376:LCH655379 LMC655376:LMD655379 LVY655376:LVZ655379 MFU655376:MFV655379 MPQ655376:MPR655379 MZM655376:MZN655379 NJI655376:NJJ655379 NTE655376:NTF655379 ODA655376:ODB655379 OMW655376:OMX655379 OWS655376:OWT655379 PGO655376:PGP655379 PQK655376:PQL655379 QAG655376:QAH655379 QKC655376:QKD655379 QTY655376:QTZ655379 RDU655376:RDV655379 RNQ655376:RNR655379 RXM655376:RXN655379 SHI655376:SHJ655379 SRE655376:SRF655379 TBA655376:TBB655379 TKW655376:TKX655379 TUS655376:TUT655379 UEO655376:UEP655379 UOK655376:UOL655379 UYG655376:UYH655379 VIC655376:VID655379 VRY655376:VRZ655379 WBU655376:WBV655379 WLQ655376:WLR655379 WVM655376:WVN655379 E720912:F720915 JA720912:JB720915 SW720912:SX720915 ACS720912:ACT720915 AMO720912:AMP720915 AWK720912:AWL720915 BGG720912:BGH720915 BQC720912:BQD720915 BZY720912:BZZ720915 CJU720912:CJV720915 CTQ720912:CTR720915 DDM720912:DDN720915 DNI720912:DNJ720915 DXE720912:DXF720915 EHA720912:EHB720915 EQW720912:EQX720915 FAS720912:FAT720915 FKO720912:FKP720915 FUK720912:FUL720915 GEG720912:GEH720915 GOC720912:GOD720915 GXY720912:GXZ720915 HHU720912:HHV720915 HRQ720912:HRR720915 IBM720912:IBN720915 ILI720912:ILJ720915 IVE720912:IVF720915 JFA720912:JFB720915 JOW720912:JOX720915 JYS720912:JYT720915 KIO720912:KIP720915 KSK720912:KSL720915 LCG720912:LCH720915 LMC720912:LMD720915 LVY720912:LVZ720915 MFU720912:MFV720915 MPQ720912:MPR720915 MZM720912:MZN720915 NJI720912:NJJ720915 NTE720912:NTF720915 ODA720912:ODB720915 OMW720912:OMX720915 OWS720912:OWT720915 PGO720912:PGP720915 PQK720912:PQL720915 QAG720912:QAH720915 QKC720912:QKD720915 QTY720912:QTZ720915 RDU720912:RDV720915 RNQ720912:RNR720915 RXM720912:RXN720915 SHI720912:SHJ720915 SRE720912:SRF720915 TBA720912:TBB720915 TKW720912:TKX720915 TUS720912:TUT720915 UEO720912:UEP720915 UOK720912:UOL720915 UYG720912:UYH720915 VIC720912:VID720915 VRY720912:VRZ720915 WBU720912:WBV720915 WLQ720912:WLR720915 WVM720912:WVN720915 E786448:F786451 JA786448:JB786451 SW786448:SX786451 ACS786448:ACT786451 AMO786448:AMP786451 AWK786448:AWL786451 BGG786448:BGH786451 BQC786448:BQD786451 BZY786448:BZZ786451 CJU786448:CJV786451 CTQ786448:CTR786451 DDM786448:DDN786451 DNI786448:DNJ786451 DXE786448:DXF786451 EHA786448:EHB786451 EQW786448:EQX786451 FAS786448:FAT786451 FKO786448:FKP786451 FUK786448:FUL786451 GEG786448:GEH786451 GOC786448:GOD786451 GXY786448:GXZ786451 HHU786448:HHV786451 HRQ786448:HRR786451 IBM786448:IBN786451 ILI786448:ILJ786451 IVE786448:IVF786451 JFA786448:JFB786451 JOW786448:JOX786451 JYS786448:JYT786451 KIO786448:KIP786451 KSK786448:KSL786451 LCG786448:LCH786451 LMC786448:LMD786451 LVY786448:LVZ786451 MFU786448:MFV786451 MPQ786448:MPR786451 MZM786448:MZN786451 NJI786448:NJJ786451 NTE786448:NTF786451 ODA786448:ODB786451 OMW786448:OMX786451 OWS786448:OWT786451 PGO786448:PGP786451 PQK786448:PQL786451 QAG786448:QAH786451 QKC786448:QKD786451 QTY786448:QTZ786451 RDU786448:RDV786451 RNQ786448:RNR786451 RXM786448:RXN786451 SHI786448:SHJ786451 SRE786448:SRF786451 TBA786448:TBB786451 TKW786448:TKX786451 TUS786448:TUT786451 UEO786448:UEP786451 UOK786448:UOL786451 UYG786448:UYH786451 VIC786448:VID786451 VRY786448:VRZ786451 WBU786448:WBV786451 WLQ786448:WLR786451 WVM786448:WVN786451 E851984:F851987 JA851984:JB851987 SW851984:SX851987 ACS851984:ACT851987 AMO851984:AMP851987 AWK851984:AWL851987 BGG851984:BGH851987 BQC851984:BQD851987 BZY851984:BZZ851987 CJU851984:CJV851987 CTQ851984:CTR851987 DDM851984:DDN851987 DNI851984:DNJ851987 DXE851984:DXF851987 EHA851984:EHB851987 EQW851984:EQX851987 FAS851984:FAT851987 FKO851984:FKP851987 FUK851984:FUL851987 GEG851984:GEH851987 GOC851984:GOD851987 GXY851984:GXZ851987 HHU851984:HHV851987 HRQ851984:HRR851987 IBM851984:IBN851987 ILI851984:ILJ851987 IVE851984:IVF851987 JFA851984:JFB851987 JOW851984:JOX851987 JYS851984:JYT851987 KIO851984:KIP851987 KSK851984:KSL851987 LCG851984:LCH851987 LMC851984:LMD851987 LVY851984:LVZ851987 MFU851984:MFV851987 MPQ851984:MPR851987 MZM851984:MZN851987 NJI851984:NJJ851987 NTE851984:NTF851987 ODA851984:ODB851987 OMW851984:OMX851987 OWS851984:OWT851987 PGO851984:PGP851987 PQK851984:PQL851987 QAG851984:QAH851987 QKC851984:QKD851987 QTY851984:QTZ851987 RDU851984:RDV851987 RNQ851984:RNR851987 RXM851984:RXN851987 SHI851984:SHJ851987 SRE851984:SRF851987 TBA851984:TBB851987 TKW851984:TKX851987 TUS851984:TUT851987 UEO851984:UEP851987 UOK851984:UOL851987 UYG851984:UYH851987 VIC851984:VID851987 VRY851984:VRZ851987 WBU851984:WBV851987 WLQ851984:WLR851987 WVM851984:WVN851987 E917520:F917523 JA917520:JB917523 SW917520:SX917523 ACS917520:ACT917523 AMO917520:AMP917523 AWK917520:AWL917523 BGG917520:BGH917523 BQC917520:BQD917523 BZY917520:BZZ917523 CJU917520:CJV917523 CTQ917520:CTR917523 DDM917520:DDN917523 DNI917520:DNJ917523 DXE917520:DXF917523 EHA917520:EHB917523 EQW917520:EQX917523 FAS917520:FAT917523 FKO917520:FKP917523 FUK917520:FUL917523 GEG917520:GEH917523 GOC917520:GOD917523 GXY917520:GXZ917523 HHU917520:HHV917523 HRQ917520:HRR917523 IBM917520:IBN917523 ILI917520:ILJ917523 IVE917520:IVF917523 JFA917520:JFB917523 JOW917520:JOX917523 JYS917520:JYT917523 KIO917520:KIP917523 KSK917520:KSL917523 LCG917520:LCH917523 LMC917520:LMD917523 LVY917520:LVZ917523 MFU917520:MFV917523 MPQ917520:MPR917523 MZM917520:MZN917523 NJI917520:NJJ917523 NTE917520:NTF917523 ODA917520:ODB917523 OMW917520:OMX917523 OWS917520:OWT917523 PGO917520:PGP917523 PQK917520:PQL917523 QAG917520:QAH917523 QKC917520:QKD917523 QTY917520:QTZ917523 RDU917520:RDV917523 RNQ917520:RNR917523 RXM917520:RXN917523 SHI917520:SHJ917523 SRE917520:SRF917523 TBA917520:TBB917523 TKW917520:TKX917523 TUS917520:TUT917523 UEO917520:UEP917523 UOK917520:UOL917523 UYG917520:UYH917523 VIC917520:VID917523 VRY917520:VRZ917523 WBU917520:WBV917523 WLQ917520:WLR917523 WVM917520:WVN917523 E983056:F983059 JA983056:JB983059 SW983056:SX983059 ACS983056:ACT983059 AMO983056:AMP983059 AWK983056:AWL983059 BGG983056:BGH983059 BQC983056:BQD983059 BZY983056:BZZ983059 CJU983056:CJV983059 CTQ983056:CTR983059 DDM983056:DDN983059 DNI983056:DNJ983059 DXE983056:DXF983059 EHA983056:EHB983059 EQW983056:EQX983059 FAS983056:FAT983059 FKO983056:FKP983059 FUK983056:FUL983059 GEG983056:GEH983059 GOC983056:GOD983059 GXY983056:GXZ983059 HHU983056:HHV983059 HRQ983056:HRR983059 IBM983056:IBN983059 ILI983056:ILJ983059 IVE983056:IVF983059 JFA983056:JFB983059 JOW983056:JOX983059 JYS983056:JYT983059 KIO983056:KIP983059 KSK983056:KSL983059 LCG983056:LCH983059 LMC983056:LMD983059 LVY983056:LVZ983059 MFU983056:MFV983059 MPQ983056:MPR983059 MZM983056:MZN983059 NJI983056:NJJ983059 NTE983056:NTF983059 ODA983056:ODB983059 OMW983056:OMX983059 OWS983056:OWT983059 PGO983056:PGP983059 PQK983056:PQL983059 QAG983056:QAH983059 QKC983056:QKD983059 QTY983056:QTZ983059 RDU983056:RDV983059 RNQ983056:RNR983059 RXM983056:RXN983059 SHI983056:SHJ983059 SRE983056:SRF983059 TBA983056:TBB983059 TKW983056:TKX983059 TUS983056:TUT983059 UEO983056:UEP983059 UOK983056:UOL983059 UYG983056:UYH983059 VIC983056:VID983059 VRY983056:VRZ983059 WBU983056:WBV983059 WLQ983056:WLR983059 WVM983056:WVN983059" xr:uid="{00000000-0002-0000-1000-000000000000}">
      <formula1>0</formula1>
      <formula2>9999999999999</formula2>
    </dataValidation>
  </dataValidations>
  <pageMargins left="0.75" right="0.75" top="1" bottom="1" header="0.5" footer="0.5"/>
  <pageSetup paperSize="9" scale="62" orientation="portrait" verticalDpi="4294967295" r:id="rId1"/>
  <headerFooter alignWithMargins="0">
    <oddFooter xml:space="preserve">&amp;LСаставио:
__________________________
&amp;RДиректор здравствене установе:
__________________________
</oddFooter>
  </headerFooter>
  <drawing r:id="rId2"/>
  <legacyDrawing r:id="rId3"/>
  <controls>
    <mc:AlternateContent xmlns:mc="http://schemas.openxmlformats.org/markup-compatibility/2006">
      <mc:Choice Requires="x14">
        <control shapeId="97281" r:id="rId4" name="CommandButton1">
          <controlPr defaultSize="0" print="0" autoLine="0" r:id="rId5">
            <anchor moveWithCells="1">
              <from>
                <xdr:col>5</xdr:col>
                <xdr:colOff>419100</xdr:colOff>
                <xdr:row>1</xdr:row>
                <xdr:rowOff>57150</xdr:rowOff>
              </from>
              <to>
                <xdr:col>5</xdr:col>
                <xdr:colOff>1314450</xdr:colOff>
                <xdr:row>3</xdr:row>
                <xdr:rowOff>0</xdr:rowOff>
              </to>
            </anchor>
          </controlPr>
        </control>
      </mc:Choice>
      <mc:Fallback>
        <control shapeId="97281" r:id="rId4" name="CommandButton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J300"/>
  <sheetViews>
    <sheetView showGridLines="0" showRowColHeaders="0" showZeros="0" showOutlineSymbols="0" topLeftCell="A7" zoomScaleNormal="100" zoomScaleSheetLayoutView="124" workbookViewId="0">
      <selection activeCell="H60" sqref="H60"/>
    </sheetView>
  </sheetViews>
  <sheetFormatPr defaultRowHeight="12.75"/>
  <cols>
    <col min="1" max="1" width="9.140625" style="135"/>
    <col min="2" max="2" width="7.85546875" style="134" customWidth="1"/>
    <col min="3" max="3" width="63.7109375" style="134" customWidth="1"/>
    <col min="4" max="4" width="15" style="134" customWidth="1"/>
    <col min="5" max="5" width="15.85546875" style="134" customWidth="1"/>
    <col min="6" max="6" width="14" style="134" customWidth="1"/>
    <col min="7" max="7" width="18.28515625" style="134" customWidth="1"/>
    <col min="8" max="10" width="14.85546875" style="134" customWidth="1"/>
    <col min="11" max="16384" width="9.140625" style="134"/>
  </cols>
  <sheetData>
    <row r="1" spans="1:10">
      <c r="A1" s="173" t="s">
        <v>67</v>
      </c>
      <c r="J1" s="172" t="s">
        <v>2386</v>
      </c>
    </row>
    <row r="2" spans="1:10">
      <c r="A2" s="173" t="s">
        <v>328</v>
      </c>
    </row>
    <row r="3" spans="1:10">
      <c r="A3" s="173" t="s">
        <v>399</v>
      </c>
      <c r="D3" s="172"/>
    </row>
    <row r="6" spans="1:10" ht="9" customHeight="1"/>
    <row r="7" spans="1:10">
      <c r="A7" s="154" t="str">
        <f>"ФИЛИЈАЛА:   " &amp; Filijala</f>
        <v>ФИЛИЈАЛА:   30 БЕОГРАД</v>
      </c>
      <c r="B7" s="168"/>
      <c r="C7" s="164"/>
      <c r="D7" s="164"/>
    </row>
    <row r="8" spans="1:10" ht="18.75" customHeight="1">
      <c r="A8" s="154" t="str">
        <f>"ЗДРАВСТВЕНА УСТАНОВА:  " &amp; ZU</f>
        <v>ЗДРАВСТВЕНА УСТАНОВА:  00230019 ИНСТИТУТ ЗА НЕОНАТОЛОГИЈУ БГД</v>
      </c>
      <c r="B8" s="168"/>
      <c r="C8" s="164"/>
      <c r="D8" s="164"/>
    </row>
    <row r="9" spans="1:10" ht="9.75" customHeight="1">
      <c r="A9" s="169"/>
      <c r="B9" s="168"/>
      <c r="C9" s="170"/>
      <c r="D9" s="171"/>
    </row>
    <row r="10" spans="1:10" ht="7.5" customHeight="1">
      <c r="A10" s="169"/>
      <c r="B10" s="168"/>
      <c r="C10" s="170"/>
      <c r="D10" s="165"/>
    </row>
    <row r="11" spans="1:10" ht="6" customHeight="1">
      <c r="A11" s="169"/>
      <c r="B11" s="168"/>
      <c r="C11" s="164"/>
      <c r="D11" s="164"/>
    </row>
    <row r="12" spans="1:10" ht="1.5" customHeight="1">
      <c r="A12" s="165"/>
      <c r="B12" s="166"/>
      <c r="C12" s="165"/>
      <c r="D12" s="164"/>
    </row>
    <row r="13" spans="1:10" ht="4.5" customHeight="1">
      <c r="A13" s="167"/>
      <c r="B13" s="166"/>
      <c r="C13" s="165"/>
      <c r="D13" s="164"/>
    </row>
    <row r="14" spans="1:10" ht="15.75">
      <c r="A14" s="714" t="s">
        <v>2387</v>
      </c>
      <c r="B14" s="714"/>
      <c r="C14" s="714"/>
      <c r="D14" s="714"/>
      <c r="E14" s="714"/>
      <c r="F14" s="714"/>
      <c r="G14" s="714"/>
      <c r="H14" s="714"/>
      <c r="I14" s="714"/>
      <c r="J14" s="714"/>
    </row>
    <row r="15" spans="1:10" ht="19.5" customHeight="1">
      <c r="A15" s="715" t="s">
        <v>2581</v>
      </c>
      <c r="B15" s="715"/>
      <c r="C15" s="715"/>
      <c r="D15" s="715"/>
      <c r="E15" s="715"/>
      <c r="F15" s="715"/>
      <c r="G15" s="715"/>
      <c r="H15" s="715"/>
      <c r="I15" s="715"/>
      <c r="J15" s="715"/>
    </row>
    <row r="16" spans="1:10" ht="36" customHeight="1">
      <c r="A16" s="154"/>
    </row>
    <row r="17" spans="1:10" s="525" customFormat="1" ht="18" customHeight="1">
      <c r="A17" s="533" t="s">
        <v>2392</v>
      </c>
      <c r="D17" s="526"/>
      <c r="G17" s="527"/>
      <c r="J17" s="527" t="s">
        <v>810</v>
      </c>
    </row>
    <row r="18" spans="1:10" s="525" customFormat="1" ht="24" customHeight="1">
      <c r="A18" s="716" t="s">
        <v>451</v>
      </c>
      <c r="B18" s="716" t="s">
        <v>452</v>
      </c>
      <c r="C18" s="716" t="s">
        <v>453</v>
      </c>
      <c r="D18" s="716" t="s">
        <v>2390</v>
      </c>
      <c r="E18" s="716"/>
      <c r="F18" s="716"/>
      <c r="G18" s="716"/>
      <c r="H18" s="716"/>
      <c r="I18" s="716"/>
      <c r="J18" s="716"/>
    </row>
    <row r="19" spans="1:10" s="525" customFormat="1" ht="35.25" customHeight="1">
      <c r="A19" s="716"/>
      <c r="B19" s="716"/>
      <c r="C19" s="718"/>
      <c r="D19" s="716" t="s">
        <v>2389</v>
      </c>
      <c r="E19" s="716" t="s">
        <v>787</v>
      </c>
      <c r="F19" s="716"/>
      <c r="G19" s="716"/>
      <c r="H19" s="716"/>
      <c r="I19" s="716" t="s">
        <v>786</v>
      </c>
      <c r="J19" s="716" t="s">
        <v>59</v>
      </c>
    </row>
    <row r="20" spans="1:10" s="525" customFormat="1" ht="24.75" customHeight="1">
      <c r="A20" s="716"/>
      <c r="B20" s="716"/>
      <c r="C20" s="718"/>
      <c r="D20" s="717"/>
      <c r="E20" s="528" t="s">
        <v>386</v>
      </c>
      <c r="F20" s="528" t="s">
        <v>387</v>
      </c>
      <c r="G20" s="528" t="s">
        <v>785</v>
      </c>
      <c r="H20" s="528" t="s">
        <v>58</v>
      </c>
      <c r="I20" s="716"/>
      <c r="J20" s="716"/>
    </row>
    <row r="21" spans="1:10" s="525" customFormat="1" ht="12">
      <c r="A21" s="529">
        <v>1</v>
      </c>
      <c r="B21" s="528">
        <v>2</v>
      </c>
      <c r="C21" s="528">
        <v>3</v>
      </c>
      <c r="D21" s="529">
        <v>4</v>
      </c>
      <c r="E21" s="528">
        <v>5</v>
      </c>
      <c r="F21" s="529">
        <v>6</v>
      </c>
      <c r="G21" s="528">
        <v>7</v>
      </c>
      <c r="H21" s="529">
        <v>8</v>
      </c>
      <c r="I21" s="528">
        <v>9</v>
      </c>
      <c r="J21" s="529">
        <v>10</v>
      </c>
    </row>
    <row r="22" spans="1:10" s="525" customFormat="1" ht="12">
      <c r="A22" s="538">
        <v>5001</v>
      </c>
      <c r="B22" s="528"/>
      <c r="C22" s="530" t="s">
        <v>2390</v>
      </c>
      <c r="D22" s="531">
        <f>SUM(E22:J22)</f>
        <v>9240</v>
      </c>
      <c r="E22" s="539">
        <v>73</v>
      </c>
      <c r="F22" s="539"/>
      <c r="G22" s="539"/>
      <c r="H22" s="539">
        <v>6441</v>
      </c>
      <c r="I22" s="539">
        <v>291</v>
      </c>
      <c r="J22" s="539">
        <v>2435</v>
      </c>
    </row>
    <row r="23" spans="1:10" s="525" customFormat="1" ht="12">
      <c r="A23" s="532"/>
    </row>
    <row r="24" spans="1:10" s="525" customFormat="1" ht="12">
      <c r="A24" s="532"/>
    </row>
    <row r="25" spans="1:10" s="525" customFormat="1" ht="12">
      <c r="A25" s="533"/>
    </row>
    <row r="26" spans="1:10" s="525" customFormat="1" ht="12">
      <c r="A26" s="533" t="s">
        <v>2393</v>
      </c>
      <c r="J26" s="527" t="s">
        <v>810</v>
      </c>
    </row>
    <row r="27" spans="1:10" s="525" customFormat="1" ht="19.5" customHeight="1">
      <c r="A27" s="716" t="s">
        <v>451</v>
      </c>
      <c r="B27" s="716" t="s">
        <v>452</v>
      </c>
      <c r="C27" s="716" t="s">
        <v>453</v>
      </c>
      <c r="D27" s="716" t="s">
        <v>318</v>
      </c>
      <c r="E27" s="717"/>
      <c r="F27" s="717"/>
      <c r="G27" s="717"/>
      <c r="H27" s="717"/>
      <c r="I27" s="717"/>
      <c r="J27" s="717"/>
    </row>
    <row r="28" spans="1:10" s="525" customFormat="1" ht="18" customHeight="1">
      <c r="A28" s="717"/>
      <c r="B28" s="717"/>
      <c r="C28" s="717"/>
      <c r="D28" s="716" t="s">
        <v>2389</v>
      </c>
      <c r="E28" s="716" t="s">
        <v>355</v>
      </c>
      <c r="F28" s="717"/>
      <c r="G28" s="717"/>
      <c r="H28" s="717"/>
      <c r="I28" s="716" t="s">
        <v>786</v>
      </c>
      <c r="J28" s="716" t="s">
        <v>59</v>
      </c>
    </row>
    <row r="29" spans="1:10" s="525" customFormat="1" ht="23.25" customHeight="1">
      <c r="A29" s="717"/>
      <c r="B29" s="717"/>
      <c r="C29" s="717"/>
      <c r="D29" s="717"/>
      <c r="E29" s="528" t="s">
        <v>319</v>
      </c>
      <c r="F29" s="528" t="s">
        <v>387</v>
      </c>
      <c r="G29" s="528" t="s">
        <v>785</v>
      </c>
      <c r="H29" s="528" t="s">
        <v>58</v>
      </c>
      <c r="I29" s="717"/>
      <c r="J29" s="717"/>
    </row>
    <row r="30" spans="1:10" s="525" customFormat="1" ht="12">
      <c r="A30" s="528">
        <v>1</v>
      </c>
      <c r="B30" s="528">
        <v>2</v>
      </c>
      <c r="C30" s="528">
        <v>3</v>
      </c>
      <c r="D30" s="529">
        <v>4</v>
      </c>
      <c r="E30" s="528">
        <v>5</v>
      </c>
      <c r="F30" s="529">
        <v>6</v>
      </c>
      <c r="G30" s="528">
        <v>7</v>
      </c>
      <c r="H30" s="529">
        <v>8</v>
      </c>
      <c r="I30" s="528">
        <v>9</v>
      </c>
      <c r="J30" s="529">
        <v>10</v>
      </c>
    </row>
    <row r="31" spans="1:10" s="525" customFormat="1" ht="24">
      <c r="A31" s="528">
        <v>5172</v>
      </c>
      <c r="B31" s="528"/>
      <c r="C31" s="530" t="s">
        <v>680</v>
      </c>
      <c r="D31" s="531">
        <f t="shared" ref="D31:D94" si="0">SUM(E31:J31)</f>
        <v>6208</v>
      </c>
      <c r="E31" s="531">
        <f t="shared" ref="E31:J31" si="1">E32+E200</f>
        <v>0</v>
      </c>
      <c r="F31" s="531">
        <f t="shared" si="1"/>
        <v>0</v>
      </c>
      <c r="G31" s="531">
        <f t="shared" si="1"/>
        <v>0</v>
      </c>
      <c r="H31" s="531">
        <f t="shared" si="1"/>
        <v>4965</v>
      </c>
      <c r="I31" s="531">
        <f t="shared" si="1"/>
        <v>0</v>
      </c>
      <c r="J31" s="531">
        <f t="shared" si="1"/>
        <v>1243</v>
      </c>
    </row>
    <row r="32" spans="1:10" s="525" customFormat="1" ht="24">
      <c r="A32" s="528">
        <v>5173</v>
      </c>
      <c r="B32" s="528">
        <v>400000</v>
      </c>
      <c r="C32" s="530" t="s">
        <v>681</v>
      </c>
      <c r="D32" s="531">
        <f t="shared" si="0"/>
        <v>5881</v>
      </c>
      <c r="E32" s="531">
        <f t="shared" ref="E32:J32" si="2">E33+E55+E100+E115+E139+E152+E168+E183</f>
        <v>0</v>
      </c>
      <c r="F32" s="531">
        <f t="shared" si="2"/>
        <v>0</v>
      </c>
      <c r="G32" s="531">
        <f t="shared" si="2"/>
        <v>0</v>
      </c>
      <c r="H32" s="531">
        <f t="shared" si="2"/>
        <v>4965</v>
      </c>
      <c r="I32" s="531">
        <f t="shared" si="2"/>
        <v>0</v>
      </c>
      <c r="J32" s="531">
        <f t="shared" si="2"/>
        <v>916</v>
      </c>
    </row>
    <row r="33" spans="1:10" s="525" customFormat="1" ht="24">
      <c r="A33" s="528">
        <v>5174</v>
      </c>
      <c r="B33" s="528">
        <v>410000</v>
      </c>
      <c r="C33" s="530" t="s">
        <v>682</v>
      </c>
      <c r="D33" s="531">
        <f t="shared" si="0"/>
        <v>916</v>
      </c>
      <c r="E33" s="531">
        <f t="shared" ref="E33:J33" si="3">E34+E36+E40+E42+E47+E49+E51+E53</f>
        <v>0</v>
      </c>
      <c r="F33" s="531">
        <f t="shared" si="3"/>
        <v>0</v>
      </c>
      <c r="G33" s="531">
        <f t="shared" si="3"/>
        <v>0</v>
      </c>
      <c r="H33" s="531">
        <f t="shared" si="3"/>
        <v>0</v>
      </c>
      <c r="I33" s="531">
        <f t="shared" si="3"/>
        <v>0</v>
      </c>
      <c r="J33" s="531">
        <f t="shared" si="3"/>
        <v>916</v>
      </c>
    </row>
    <row r="34" spans="1:10" s="525" customFormat="1" ht="12">
      <c r="A34" s="528">
        <v>5175</v>
      </c>
      <c r="B34" s="528">
        <v>411000</v>
      </c>
      <c r="C34" s="530" t="s">
        <v>683</v>
      </c>
      <c r="D34" s="531">
        <f t="shared" si="0"/>
        <v>795</v>
      </c>
      <c r="E34" s="531">
        <f t="shared" ref="E34:J34" si="4">E35</f>
        <v>0</v>
      </c>
      <c r="F34" s="531">
        <f t="shared" si="4"/>
        <v>0</v>
      </c>
      <c r="G34" s="531">
        <f t="shared" si="4"/>
        <v>0</v>
      </c>
      <c r="H34" s="531">
        <f t="shared" si="4"/>
        <v>0</v>
      </c>
      <c r="I34" s="531">
        <f t="shared" si="4"/>
        <v>0</v>
      </c>
      <c r="J34" s="531">
        <f t="shared" si="4"/>
        <v>795</v>
      </c>
    </row>
    <row r="35" spans="1:10" s="525" customFormat="1" ht="12">
      <c r="A35" s="534">
        <v>5176</v>
      </c>
      <c r="B35" s="534">
        <v>411100</v>
      </c>
      <c r="C35" s="535" t="s">
        <v>320</v>
      </c>
      <c r="D35" s="536">
        <f t="shared" si="0"/>
        <v>795</v>
      </c>
      <c r="E35" s="537"/>
      <c r="F35" s="537"/>
      <c r="G35" s="537"/>
      <c r="H35" s="537"/>
      <c r="I35" s="537"/>
      <c r="J35" s="537">
        <v>795</v>
      </c>
    </row>
    <row r="36" spans="1:10" s="525" customFormat="1" ht="12">
      <c r="A36" s="528">
        <v>5177</v>
      </c>
      <c r="B36" s="528">
        <v>412000</v>
      </c>
      <c r="C36" s="530" t="s">
        <v>684</v>
      </c>
      <c r="D36" s="531">
        <f t="shared" si="0"/>
        <v>121</v>
      </c>
      <c r="E36" s="531">
        <f t="shared" ref="E36:J36" si="5">SUM(E37:E39)</f>
        <v>0</v>
      </c>
      <c r="F36" s="531">
        <f t="shared" si="5"/>
        <v>0</v>
      </c>
      <c r="G36" s="531">
        <f t="shared" si="5"/>
        <v>0</v>
      </c>
      <c r="H36" s="531">
        <f t="shared" si="5"/>
        <v>0</v>
      </c>
      <c r="I36" s="531">
        <f t="shared" si="5"/>
        <v>0</v>
      </c>
      <c r="J36" s="531">
        <f t="shared" si="5"/>
        <v>121</v>
      </c>
    </row>
    <row r="37" spans="1:10" s="525" customFormat="1" ht="12">
      <c r="A37" s="534">
        <v>5178</v>
      </c>
      <c r="B37" s="534">
        <v>412100</v>
      </c>
      <c r="C37" s="535" t="s">
        <v>685</v>
      </c>
      <c r="D37" s="536">
        <f t="shared" si="0"/>
        <v>80</v>
      </c>
      <c r="E37" s="537"/>
      <c r="F37" s="537"/>
      <c r="G37" s="537"/>
      <c r="H37" s="537"/>
      <c r="I37" s="537"/>
      <c r="J37" s="537">
        <v>80</v>
      </c>
    </row>
    <row r="38" spans="1:10" s="525" customFormat="1" ht="12">
      <c r="A38" s="534">
        <v>5179</v>
      </c>
      <c r="B38" s="534">
        <v>412200</v>
      </c>
      <c r="C38" s="535" t="s">
        <v>17</v>
      </c>
      <c r="D38" s="536">
        <f t="shared" si="0"/>
        <v>41</v>
      </c>
      <c r="E38" s="537"/>
      <c r="F38" s="537"/>
      <c r="G38" s="537"/>
      <c r="H38" s="537"/>
      <c r="I38" s="537"/>
      <c r="J38" s="537">
        <v>41</v>
      </c>
    </row>
    <row r="39" spans="1:10" s="525" customFormat="1" ht="12">
      <c r="A39" s="534">
        <v>5180</v>
      </c>
      <c r="B39" s="534">
        <v>412300</v>
      </c>
      <c r="C39" s="535" t="s">
        <v>18</v>
      </c>
      <c r="D39" s="536">
        <f t="shared" si="0"/>
        <v>0</v>
      </c>
      <c r="E39" s="537"/>
      <c r="F39" s="537"/>
      <c r="G39" s="537"/>
      <c r="H39" s="537"/>
      <c r="I39" s="537"/>
      <c r="J39" s="537"/>
    </row>
    <row r="40" spans="1:10" s="525" customFormat="1" ht="12">
      <c r="A40" s="528">
        <v>5181</v>
      </c>
      <c r="B40" s="528">
        <v>413000</v>
      </c>
      <c r="C40" s="530" t="s">
        <v>686</v>
      </c>
      <c r="D40" s="531">
        <f t="shared" si="0"/>
        <v>0</v>
      </c>
      <c r="E40" s="531">
        <f t="shared" ref="E40:J40" si="6">E41</f>
        <v>0</v>
      </c>
      <c r="F40" s="531">
        <f t="shared" si="6"/>
        <v>0</v>
      </c>
      <c r="G40" s="531">
        <f t="shared" si="6"/>
        <v>0</v>
      </c>
      <c r="H40" s="531">
        <f t="shared" si="6"/>
        <v>0</v>
      </c>
      <c r="I40" s="531">
        <f t="shared" si="6"/>
        <v>0</v>
      </c>
      <c r="J40" s="531">
        <f t="shared" si="6"/>
        <v>0</v>
      </c>
    </row>
    <row r="41" spans="1:10" s="525" customFormat="1" ht="12">
      <c r="A41" s="534">
        <v>5182</v>
      </c>
      <c r="B41" s="534">
        <v>413100</v>
      </c>
      <c r="C41" s="535" t="s">
        <v>19</v>
      </c>
      <c r="D41" s="536">
        <f t="shared" si="0"/>
        <v>0</v>
      </c>
      <c r="E41" s="537"/>
      <c r="F41" s="537"/>
      <c r="G41" s="537"/>
      <c r="H41" s="537"/>
      <c r="I41" s="537"/>
      <c r="J41" s="537"/>
    </row>
    <row r="42" spans="1:10" s="525" customFormat="1" ht="12">
      <c r="A42" s="528">
        <v>5183</v>
      </c>
      <c r="B42" s="528">
        <v>414000</v>
      </c>
      <c r="C42" s="530" t="s">
        <v>687</v>
      </c>
      <c r="D42" s="531">
        <f t="shared" si="0"/>
        <v>0</v>
      </c>
      <c r="E42" s="531">
        <f t="shared" ref="E42:J42" si="7">SUM(E43:E46)</f>
        <v>0</v>
      </c>
      <c r="F42" s="531">
        <f t="shared" si="7"/>
        <v>0</v>
      </c>
      <c r="G42" s="531">
        <f t="shared" si="7"/>
        <v>0</v>
      </c>
      <c r="H42" s="531">
        <f t="shared" si="7"/>
        <v>0</v>
      </c>
      <c r="I42" s="531">
        <f t="shared" si="7"/>
        <v>0</v>
      </c>
      <c r="J42" s="531">
        <f t="shared" si="7"/>
        <v>0</v>
      </c>
    </row>
    <row r="43" spans="1:10" s="525" customFormat="1" ht="12">
      <c r="A43" s="534">
        <v>5184</v>
      </c>
      <c r="B43" s="534">
        <v>414100</v>
      </c>
      <c r="C43" s="535" t="s">
        <v>321</v>
      </c>
      <c r="D43" s="536">
        <f t="shared" si="0"/>
        <v>0</v>
      </c>
      <c r="E43" s="537"/>
      <c r="F43" s="537"/>
      <c r="G43" s="537"/>
      <c r="H43" s="537"/>
      <c r="I43" s="537"/>
      <c r="J43" s="537"/>
    </row>
    <row r="44" spans="1:10" s="525" customFormat="1" ht="12">
      <c r="A44" s="534">
        <v>5185</v>
      </c>
      <c r="B44" s="534">
        <v>414200</v>
      </c>
      <c r="C44" s="535" t="s">
        <v>10</v>
      </c>
      <c r="D44" s="536">
        <f t="shared" si="0"/>
        <v>0</v>
      </c>
      <c r="E44" s="537"/>
      <c r="F44" s="537"/>
      <c r="G44" s="537"/>
      <c r="H44" s="537"/>
      <c r="I44" s="537"/>
      <c r="J44" s="537"/>
    </row>
    <row r="45" spans="1:10" s="525" customFormat="1" ht="12">
      <c r="A45" s="534">
        <v>5186</v>
      </c>
      <c r="B45" s="534">
        <v>414300</v>
      </c>
      <c r="C45" s="535" t="s">
        <v>11</v>
      </c>
      <c r="D45" s="536">
        <f t="shared" si="0"/>
        <v>0</v>
      </c>
      <c r="E45" s="537"/>
      <c r="F45" s="537"/>
      <c r="G45" s="537"/>
      <c r="H45" s="537"/>
      <c r="I45" s="537"/>
      <c r="J45" s="537"/>
    </row>
    <row r="46" spans="1:10" s="525" customFormat="1" ht="24">
      <c r="A46" s="534">
        <v>5187</v>
      </c>
      <c r="B46" s="534">
        <v>414400</v>
      </c>
      <c r="C46" s="535" t="s">
        <v>498</v>
      </c>
      <c r="D46" s="536">
        <f t="shared" si="0"/>
        <v>0</v>
      </c>
      <c r="E46" s="537"/>
      <c r="F46" s="537"/>
      <c r="G46" s="537"/>
      <c r="H46" s="537"/>
      <c r="I46" s="537"/>
      <c r="J46" s="537"/>
    </row>
    <row r="47" spans="1:10" s="525" customFormat="1" ht="12">
      <c r="A47" s="528">
        <v>5188</v>
      </c>
      <c r="B47" s="528">
        <v>415000</v>
      </c>
      <c r="C47" s="530" t="s">
        <v>688</v>
      </c>
      <c r="D47" s="531">
        <f t="shared" si="0"/>
        <v>0</v>
      </c>
      <c r="E47" s="531">
        <f t="shared" ref="E47:J47" si="8">E48</f>
        <v>0</v>
      </c>
      <c r="F47" s="531">
        <f t="shared" si="8"/>
        <v>0</v>
      </c>
      <c r="G47" s="531">
        <f t="shared" si="8"/>
        <v>0</v>
      </c>
      <c r="H47" s="531">
        <f t="shared" si="8"/>
        <v>0</v>
      </c>
      <c r="I47" s="531">
        <f t="shared" si="8"/>
        <v>0</v>
      </c>
      <c r="J47" s="531">
        <f t="shared" si="8"/>
        <v>0</v>
      </c>
    </row>
    <row r="48" spans="1:10" s="525" customFormat="1" ht="12">
      <c r="A48" s="534">
        <v>5189</v>
      </c>
      <c r="B48" s="534">
        <v>415100</v>
      </c>
      <c r="C48" s="535" t="s">
        <v>499</v>
      </c>
      <c r="D48" s="536">
        <f t="shared" si="0"/>
        <v>0</v>
      </c>
      <c r="E48" s="537"/>
      <c r="F48" s="537"/>
      <c r="G48" s="537"/>
      <c r="H48" s="537"/>
      <c r="I48" s="537"/>
      <c r="J48" s="537"/>
    </row>
    <row r="49" spans="1:10" s="525" customFormat="1" ht="12">
      <c r="A49" s="528">
        <v>5190</v>
      </c>
      <c r="B49" s="528">
        <v>416000</v>
      </c>
      <c r="C49" s="530" t="s">
        <v>689</v>
      </c>
      <c r="D49" s="531">
        <f t="shared" si="0"/>
        <v>0</v>
      </c>
      <c r="E49" s="531">
        <f t="shared" ref="E49:J49" si="9">E50</f>
        <v>0</v>
      </c>
      <c r="F49" s="531">
        <f t="shared" si="9"/>
        <v>0</v>
      </c>
      <c r="G49" s="531">
        <f t="shared" si="9"/>
        <v>0</v>
      </c>
      <c r="H49" s="531">
        <f t="shared" si="9"/>
        <v>0</v>
      </c>
      <c r="I49" s="531">
        <f t="shared" si="9"/>
        <v>0</v>
      </c>
      <c r="J49" s="531">
        <f t="shared" si="9"/>
        <v>0</v>
      </c>
    </row>
    <row r="50" spans="1:10" s="525" customFormat="1" ht="12">
      <c r="A50" s="534">
        <v>5191</v>
      </c>
      <c r="B50" s="534">
        <v>416100</v>
      </c>
      <c r="C50" s="535" t="s">
        <v>500</v>
      </c>
      <c r="D50" s="536">
        <f t="shared" si="0"/>
        <v>0</v>
      </c>
      <c r="E50" s="537"/>
      <c r="F50" s="537"/>
      <c r="G50" s="537"/>
      <c r="H50" s="537"/>
      <c r="I50" s="537"/>
      <c r="J50" s="537"/>
    </row>
    <row r="51" spans="1:10" s="525" customFormat="1" ht="12">
      <c r="A51" s="528">
        <v>5192</v>
      </c>
      <c r="B51" s="528">
        <v>417000</v>
      </c>
      <c r="C51" s="530" t="s">
        <v>690</v>
      </c>
      <c r="D51" s="531">
        <f t="shared" si="0"/>
        <v>0</v>
      </c>
      <c r="E51" s="531">
        <f t="shared" ref="E51:J51" si="10">E52</f>
        <v>0</v>
      </c>
      <c r="F51" s="531">
        <f t="shared" si="10"/>
        <v>0</v>
      </c>
      <c r="G51" s="531">
        <f t="shared" si="10"/>
        <v>0</v>
      </c>
      <c r="H51" s="531">
        <f t="shared" si="10"/>
        <v>0</v>
      </c>
      <c r="I51" s="531">
        <f t="shared" si="10"/>
        <v>0</v>
      </c>
      <c r="J51" s="531">
        <f t="shared" si="10"/>
        <v>0</v>
      </c>
    </row>
    <row r="52" spans="1:10" s="525" customFormat="1" ht="12">
      <c r="A52" s="534">
        <v>5193</v>
      </c>
      <c r="B52" s="534">
        <v>417100</v>
      </c>
      <c r="C52" s="535" t="s">
        <v>13</v>
      </c>
      <c r="D52" s="536">
        <f t="shared" si="0"/>
        <v>0</v>
      </c>
      <c r="E52" s="537"/>
      <c r="F52" s="537"/>
      <c r="G52" s="537"/>
      <c r="H52" s="537"/>
      <c r="I52" s="537"/>
      <c r="J52" s="537"/>
    </row>
    <row r="53" spans="1:10" s="525" customFormat="1" ht="12">
      <c r="A53" s="528">
        <v>5194</v>
      </c>
      <c r="B53" s="528">
        <v>418000</v>
      </c>
      <c r="C53" s="530" t="s">
        <v>691</v>
      </c>
      <c r="D53" s="531">
        <f t="shared" si="0"/>
        <v>0</v>
      </c>
      <c r="E53" s="531">
        <f t="shared" ref="E53:J53" si="11">E54</f>
        <v>0</v>
      </c>
      <c r="F53" s="531">
        <f t="shared" si="11"/>
        <v>0</v>
      </c>
      <c r="G53" s="531">
        <f t="shared" si="11"/>
        <v>0</v>
      </c>
      <c r="H53" s="531">
        <f t="shared" si="11"/>
        <v>0</v>
      </c>
      <c r="I53" s="531">
        <f t="shared" si="11"/>
        <v>0</v>
      </c>
      <c r="J53" s="531">
        <f t="shared" si="11"/>
        <v>0</v>
      </c>
    </row>
    <row r="54" spans="1:10" s="525" customFormat="1" ht="12">
      <c r="A54" s="534">
        <v>5195</v>
      </c>
      <c r="B54" s="534">
        <v>418100</v>
      </c>
      <c r="C54" s="535" t="s">
        <v>12</v>
      </c>
      <c r="D54" s="536">
        <f t="shared" si="0"/>
        <v>0</v>
      </c>
      <c r="E54" s="537"/>
      <c r="F54" s="537"/>
      <c r="G54" s="537"/>
      <c r="H54" s="537"/>
      <c r="I54" s="537"/>
      <c r="J54" s="537"/>
    </row>
    <row r="55" spans="1:10" s="525" customFormat="1" ht="18.75" customHeight="1">
      <c r="A55" s="528">
        <v>5196</v>
      </c>
      <c r="B55" s="528">
        <v>420000</v>
      </c>
      <c r="C55" s="530" t="s">
        <v>692</v>
      </c>
      <c r="D55" s="531">
        <f t="shared" si="0"/>
        <v>4962</v>
      </c>
      <c r="E55" s="531">
        <f t="shared" ref="E55:J55" si="12">E56+E64+E70+E79+E87+E90</f>
        <v>0</v>
      </c>
      <c r="F55" s="531">
        <f t="shared" si="12"/>
        <v>0</v>
      </c>
      <c r="G55" s="531">
        <f t="shared" si="12"/>
        <v>0</v>
      </c>
      <c r="H55" s="531">
        <f t="shared" si="12"/>
        <v>4962</v>
      </c>
      <c r="I55" s="531">
        <f t="shared" si="12"/>
        <v>0</v>
      </c>
      <c r="J55" s="531">
        <f t="shared" si="12"/>
        <v>0</v>
      </c>
    </row>
    <row r="56" spans="1:10" s="525" customFormat="1" ht="18.75" customHeight="1">
      <c r="A56" s="528">
        <v>5197</v>
      </c>
      <c r="B56" s="528">
        <v>421000</v>
      </c>
      <c r="C56" s="530" t="s">
        <v>693</v>
      </c>
      <c r="D56" s="531">
        <f t="shared" si="0"/>
        <v>1612</v>
      </c>
      <c r="E56" s="531">
        <f t="shared" ref="E56:J56" si="13">SUM(E57:E63)</f>
        <v>0</v>
      </c>
      <c r="F56" s="531">
        <f t="shared" si="13"/>
        <v>0</v>
      </c>
      <c r="G56" s="531">
        <f t="shared" si="13"/>
        <v>0</v>
      </c>
      <c r="H56" s="531">
        <f t="shared" si="13"/>
        <v>1612</v>
      </c>
      <c r="I56" s="531">
        <f t="shared" si="13"/>
        <v>0</v>
      </c>
      <c r="J56" s="531">
        <f t="shared" si="13"/>
        <v>0</v>
      </c>
    </row>
    <row r="57" spans="1:10" s="525" customFormat="1" ht="18" customHeight="1">
      <c r="A57" s="534">
        <v>5198</v>
      </c>
      <c r="B57" s="534">
        <v>421100</v>
      </c>
      <c r="C57" s="535" t="s">
        <v>14</v>
      </c>
      <c r="D57" s="536">
        <f t="shared" si="0"/>
        <v>167</v>
      </c>
      <c r="E57" s="537"/>
      <c r="F57" s="537"/>
      <c r="G57" s="537"/>
      <c r="H57" s="537">
        <v>167</v>
      </c>
      <c r="I57" s="537"/>
      <c r="J57" s="537"/>
    </row>
    <row r="58" spans="1:10" s="525" customFormat="1" ht="12">
      <c r="A58" s="534">
        <v>5199</v>
      </c>
      <c r="B58" s="534">
        <v>421200</v>
      </c>
      <c r="C58" s="535" t="s">
        <v>15</v>
      </c>
      <c r="D58" s="536">
        <f t="shared" si="0"/>
        <v>0</v>
      </c>
      <c r="E58" s="537"/>
      <c r="F58" s="537"/>
      <c r="G58" s="537"/>
      <c r="H58" s="537"/>
      <c r="I58" s="537"/>
      <c r="J58" s="537"/>
    </row>
    <row r="59" spans="1:10" s="525" customFormat="1" ht="12">
      <c r="A59" s="534">
        <v>5200</v>
      </c>
      <c r="B59" s="534">
        <v>421300</v>
      </c>
      <c r="C59" s="535" t="s">
        <v>16</v>
      </c>
      <c r="D59" s="536">
        <f t="shared" si="0"/>
        <v>932</v>
      </c>
      <c r="E59" s="537"/>
      <c r="F59" s="537"/>
      <c r="G59" s="537"/>
      <c r="H59" s="537">
        <v>932</v>
      </c>
      <c r="I59" s="537"/>
      <c r="J59" s="537"/>
    </row>
    <row r="60" spans="1:10" s="525" customFormat="1" ht="12">
      <c r="A60" s="534">
        <v>5201</v>
      </c>
      <c r="B60" s="534">
        <v>421400</v>
      </c>
      <c r="C60" s="535" t="s">
        <v>60</v>
      </c>
      <c r="D60" s="536">
        <f t="shared" si="0"/>
        <v>345</v>
      </c>
      <c r="E60" s="537"/>
      <c r="F60" s="537"/>
      <c r="G60" s="537"/>
      <c r="H60" s="537">
        <v>345</v>
      </c>
      <c r="I60" s="537"/>
      <c r="J60" s="537"/>
    </row>
    <row r="61" spans="1:10" s="525" customFormat="1" ht="12">
      <c r="A61" s="534">
        <v>5202</v>
      </c>
      <c r="B61" s="534">
        <v>421500</v>
      </c>
      <c r="C61" s="535" t="s">
        <v>61</v>
      </c>
      <c r="D61" s="536">
        <f t="shared" si="0"/>
        <v>130</v>
      </c>
      <c r="E61" s="537"/>
      <c r="F61" s="537"/>
      <c r="G61" s="537"/>
      <c r="H61" s="537">
        <v>130</v>
      </c>
      <c r="I61" s="537"/>
      <c r="J61" s="537"/>
    </row>
    <row r="62" spans="1:10" s="525" customFormat="1" ht="12">
      <c r="A62" s="534">
        <v>5203</v>
      </c>
      <c r="B62" s="534">
        <v>421600</v>
      </c>
      <c r="C62" s="535" t="s">
        <v>62</v>
      </c>
      <c r="D62" s="536">
        <f t="shared" si="0"/>
        <v>0</v>
      </c>
      <c r="E62" s="537"/>
      <c r="F62" s="537"/>
      <c r="G62" s="537"/>
      <c r="H62" s="537"/>
      <c r="I62" s="537"/>
      <c r="J62" s="537"/>
    </row>
    <row r="63" spans="1:10" s="525" customFormat="1" ht="12">
      <c r="A63" s="534">
        <v>5204</v>
      </c>
      <c r="B63" s="534">
        <v>421900</v>
      </c>
      <c r="C63" s="535" t="s">
        <v>489</v>
      </c>
      <c r="D63" s="536">
        <f t="shared" si="0"/>
        <v>38</v>
      </c>
      <c r="E63" s="537"/>
      <c r="F63" s="537"/>
      <c r="G63" s="537"/>
      <c r="H63" s="537">
        <v>38</v>
      </c>
      <c r="I63" s="537"/>
      <c r="J63" s="537"/>
    </row>
    <row r="64" spans="1:10" s="525" customFormat="1" ht="12">
      <c r="A64" s="528">
        <v>5205</v>
      </c>
      <c r="B64" s="528">
        <v>422000</v>
      </c>
      <c r="C64" s="530" t="s">
        <v>694</v>
      </c>
      <c r="D64" s="531">
        <f t="shared" si="0"/>
        <v>22</v>
      </c>
      <c r="E64" s="531">
        <f t="shared" ref="E64:J64" si="14">SUM(E65:E69)</f>
        <v>0</v>
      </c>
      <c r="F64" s="531">
        <f t="shared" si="14"/>
        <v>0</v>
      </c>
      <c r="G64" s="531">
        <f t="shared" si="14"/>
        <v>0</v>
      </c>
      <c r="H64" s="531">
        <f t="shared" si="14"/>
        <v>22</v>
      </c>
      <c r="I64" s="531">
        <f t="shared" si="14"/>
        <v>0</v>
      </c>
      <c r="J64" s="531">
        <f t="shared" si="14"/>
        <v>0</v>
      </c>
    </row>
    <row r="65" spans="1:10" s="525" customFormat="1" ht="12">
      <c r="A65" s="534">
        <v>5206</v>
      </c>
      <c r="B65" s="534">
        <v>422100</v>
      </c>
      <c r="C65" s="535" t="s">
        <v>8</v>
      </c>
      <c r="D65" s="536">
        <f t="shared" si="0"/>
        <v>0</v>
      </c>
      <c r="E65" s="537"/>
      <c r="F65" s="537"/>
      <c r="G65" s="537"/>
      <c r="H65" s="537"/>
      <c r="I65" s="537"/>
      <c r="J65" s="537"/>
    </row>
    <row r="66" spans="1:10" s="525" customFormat="1" ht="12">
      <c r="A66" s="534">
        <v>5207</v>
      </c>
      <c r="B66" s="534">
        <v>422200</v>
      </c>
      <c r="C66" s="535" t="s">
        <v>258</v>
      </c>
      <c r="D66" s="536">
        <f t="shared" si="0"/>
        <v>20</v>
      </c>
      <c r="E66" s="537"/>
      <c r="F66" s="537"/>
      <c r="G66" s="537"/>
      <c r="H66" s="537">
        <v>20</v>
      </c>
      <c r="I66" s="537"/>
      <c r="J66" s="537"/>
    </row>
    <row r="67" spans="1:10" s="525" customFormat="1" ht="12">
      <c r="A67" s="534">
        <v>5208</v>
      </c>
      <c r="B67" s="534">
        <v>422300</v>
      </c>
      <c r="C67" s="535" t="s">
        <v>259</v>
      </c>
      <c r="D67" s="536">
        <f t="shared" si="0"/>
        <v>2</v>
      </c>
      <c r="E67" s="537"/>
      <c r="F67" s="537"/>
      <c r="G67" s="537"/>
      <c r="H67" s="537">
        <v>2</v>
      </c>
      <c r="I67" s="537"/>
      <c r="J67" s="537"/>
    </row>
    <row r="68" spans="1:10" s="525" customFormat="1" ht="12">
      <c r="A68" s="534">
        <v>5209</v>
      </c>
      <c r="B68" s="534">
        <v>422400</v>
      </c>
      <c r="C68" s="535" t="s">
        <v>501</v>
      </c>
      <c r="D68" s="536">
        <f t="shared" si="0"/>
        <v>0</v>
      </c>
      <c r="E68" s="537"/>
      <c r="F68" s="537"/>
      <c r="G68" s="537"/>
      <c r="H68" s="537"/>
      <c r="I68" s="537"/>
      <c r="J68" s="537"/>
    </row>
    <row r="69" spans="1:10" s="525" customFormat="1" ht="12">
      <c r="A69" s="534">
        <v>5210</v>
      </c>
      <c r="B69" s="534">
        <v>422900</v>
      </c>
      <c r="C69" s="535" t="s">
        <v>260</v>
      </c>
      <c r="D69" s="536">
        <f t="shared" si="0"/>
        <v>0</v>
      </c>
      <c r="E69" s="537"/>
      <c r="F69" s="537"/>
      <c r="G69" s="537"/>
      <c r="H69" s="537"/>
      <c r="I69" s="537"/>
      <c r="J69" s="537"/>
    </row>
    <row r="70" spans="1:10" s="525" customFormat="1" ht="12">
      <c r="A70" s="528">
        <v>5211</v>
      </c>
      <c r="B70" s="528">
        <v>423000</v>
      </c>
      <c r="C70" s="530" t="s">
        <v>695</v>
      </c>
      <c r="D70" s="531">
        <f t="shared" si="0"/>
        <v>2201</v>
      </c>
      <c r="E70" s="531">
        <f t="shared" ref="E70:J70" si="15">SUM(E71:E78)</f>
        <v>0</v>
      </c>
      <c r="F70" s="531">
        <f t="shared" si="15"/>
        <v>0</v>
      </c>
      <c r="G70" s="531">
        <f t="shared" si="15"/>
        <v>0</v>
      </c>
      <c r="H70" s="531">
        <f t="shared" si="15"/>
        <v>2201</v>
      </c>
      <c r="I70" s="531">
        <f t="shared" si="15"/>
        <v>0</v>
      </c>
      <c r="J70" s="531">
        <f t="shared" si="15"/>
        <v>0</v>
      </c>
    </row>
    <row r="71" spans="1:10" s="525" customFormat="1" ht="12">
      <c r="A71" s="534">
        <v>5212</v>
      </c>
      <c r="B71" s="534">
        <v>423100</v>
      </c>
      <c r="C71" s="535" t="s">
        <v>261</v>
      </c>
      <c r="D71" s="536">
        <f t="shared" si="0"/>
        <v>0</v>
      </c>
      <c r="E71" s="537"/>
      <c r="F71" s="537"/>
      <c r="G71" s="537"/>
      <c r="H71" s="537"/>
      <c r="I71" s="537"/>
      <c r="J71" s="537"/>
    </row>
    <row r="72" spans="1:10" s="525" customFormat="1" ht="12">
      <c r="A72" s="534">
        <v>5213</v>
      </c>
      <c r="B72" s="534">
        <v>423200</v>
      </c>
      <c r="C72" s="535" t="s">
        <v>262</v>
      </c>
      <c r="D72" s="536">
        <f t="shared" si="0"/>
        <v>668</v>
      </c>
      <c r="E72" s="537"/>
      <c r="F72" s="537"/>
      <c r="G72" s="537"/>
      <c r="H72" s="537">
        <v>668</v>
      </c>
      <c r="I72" s="537"/>
      <c r="J72" s="537"/>
    </row>
    <row r="73" spans="1:10" s="525" customFormat="1" ht="12">
      <c r="A73" s="534">
        <v>5214</v>
      </c>
      <c r="B73" s="534">
        <v>423300</v>
      </c>
      <c r="C73" s="535" t="s">
        <v>263</v>
      </c>
      <c r="D73" s="536">
        <f t="shared" si="0"/>
        <v>948</v>
      </c>
      <c r="E73" s="537"/>
      <c r="F73" s="537"/>
      <c r="G73" s="537"/>
      <c r="H73" s="537">
        <v>948</v>
      </c>
      <c r="I73" s="537"/>
      <c r="J73" s="537"/>
    </row>
    <row r="74" spans="1:10" s="525" customFormat="1" ht="12">
      <c r="A74" s="534">
        <v>5215</v>
      </c>
      <c r="B74" s="534">
        <v>423400</v>
      </c>
      <c r="C74" s="535" t="s">
        <v>512</v>
      </c>
      <c r="D74" s="536">
        <f t="shared" si="0"/>
        <v>101</v>
      </c>
      <c r="E74" s="537"/>
      <c r="F74" s="537"/>
      <c r="G74" s="537"/>
      <c r="H74" s="537">
        <v>101</v>
      </c>
      <c r="I74" s="537"/>
      <c r="J74" s="537"/>
    </row>
    <row r="75" spans="1:10" s="525" customFormat="1" ht="12">
      <c r="A75" s="534">
        <v>5216</v>
      </c>
      <c r="B75" s="534">
        <v>423500</v>
      </c>
      <c r="C75" s="535" t="s">
        <v>286</v>
      </c>
      <c r="D75" s="536">
        <f t="shared" si="0"/>
        <v>484</v>
      </c>
      <c r="E75" s="537"/>
      <c r="F75" s="537"/>
      <c r="G75" s="537"/>
      <c r="H75" s="537">
        <v>484</v>
      </c>
      <c r="I75" s="537"/>
      <c r="J75" s="537"/>
    </row>
    <row r="76" spans="1:10" s="525" customFormat="1" ht="12">
      <c r="A76" s="534">
        <v>5217</v>
      </c>
      <c r="B76" s="534">
        <v>423600</v>
      </c>
      <c r="C76" s="535" t="s">
        <v>527</v>
      </c>
      <c r="D76" s="536">
        <f t="shared" si="0"/>
        <v>0</v>
      </c>
      <c r="E76" s="537"/>
      <c r="F76" s="537"/>
      <c r="G76" s="537"/>
      <c r="H76" s="537"/>
      <c r="I76" s="537"/>
      <c r="J76" s="537"/>
    </row>
    <row r="77" spans="1:10" s="525" customFormat="1" ht="12">
      <c r="A77" s="534">
        <v>5218</v>
      </c>
      <c r="B77" s="534">
        <v>423700</v>
      </c>
      <c r="C77" s="535" t="s">
        <v>528</v>
      </c>
      <c r="D77" s="536">
        <f t="shared" si="0"/>
        <v>0</v>
      </c>
      <c r="E77" s="537"/>
      <c r="F77" s="537"/>
      <c r="G77" s="537"/>
      <c r="H77" s="537"/>
      <c r="I77" s="537"/>
      <c r="J77" s="537"/>
    </row>
    <row r="78" spans="1:10" s="525" customFormat="1" ht="12">
      <c r="A78" s="534">
        <v>5219</v>
      </c>
      <c r="B78" s="534">
        <v>423900</v>
      </c>
      <c r="C78" s="535" t="s">
        <v>529</v>
      </c>
      <c r="D78" s="536">
        <f t="shared" si="0"/>
        <v>0</v>
      </c>
      <c r="E78" s="537"/>
      <c r="F78" s="537"/>
      <c r="G78" s="537"/>
      <c r="H78" s="537"/>
      <c r="I78" s="537"/>
      <c r="J78" s="537"/>
    </row>
    <row r="79" spans="1:10" s="525" customFormat="1" ht="12">
      <c r="A79" s="528">
        <v>5220</v>
      </c>
      <c r="B79" s="528">
        <v>424000</v>
      </c>
      <c r="C79" s="530" t="s">
        <v>696</v>
      </c>
      <c r="D79" s="531">
        <f t="shared" si="0"/>
        <v>413</v>
      </c>
      <c r="E79" s="531">
        <f t="shared" ref="E79:J79" si="16">SUM(E80:E86)</f>
        <v>0</v>
      </c>
      <c r="F79" s="531">
        <f t="shared" si="16"/>
        <v>0</v>
      </c>
      <c r="G79" s="531">
        <f t="shared" si="16"/>
        <v>0</v>
      </c>
      <c r="H79" s="531">
        <f t="shared" si="16"/>
        <v>413</v>
      </c>
      <c r="I79" s="531">
        <f t="shared" si="16"/>
        <v>0</v>
      </c>
      <c r="J79" s="531">
        <f t="shared" si="16"/>
        <v>0</v>
      </c>
    </row>
    <row r="80" spans="1:10" s="525" customFormat="1" ht="12">
      <c r="A80" s="534">
        <v>5221</v>
      </c>
      <c r="B80" s="534">
        <v>424100</v>
      </c>
      <c r="C80" s="535" t="s">
        <v>530</v>
      </c>
      <c r="D80" s="536">
        <f t="shared" si="0"/>
        <v>0</v>
      </c>
      <c r="E80" s="537"/>
      <c r="F80" s="537"/>
      <c r="G80" s="537"/>
      <c r="H80" s="537"/>
      <c r="I80" s="537"/>
      <c r="J80" s="537"/>
    </row>
    <row r="81" spans="1:10" s="525" customFormat="1" ht="12">
      <c r="A81" s="534">
        <v>5222</v>
      </c>
      <c r="B81" s="534">
        <v>424200</v>
      </c>
      <c r="C81" s="535" t="s">
        <v>531</v>
      </c>
      <c r="D81" s="536">
        <f t="shared" si="0"/>
        <v>0</v>
      </c>
      <c r="E81" s="537"/>
      <c r="F81" s="537"/>
      <c r="G81" s="537"/>
      <c r="H81" s="537"/>
      <c r="I81" s="537"/>
      <c r="J81" s="537"/>
    </row>
    <row r="82" spans="1:10" s="525" customFormat="1" ht="12">
      <c r="A82" s="534">
        <v>5223</v>
      </c>
      <c r="B82" s="534">
        <v>424300</v>
      </c>
      <c r="C82" s="535" t="s">
        <v>532</v>
      </c>
      <c r="D82" s="536">
        <f t="shared" si="0"/>
        <v>413</v>
      </c>
      <c r="E82" s="537"/>
      <c r="F82" s="537"/>
      <c r="G82" s="537"/>
      <c r="H82" s="537">
        <v>413</v>
      </c>
      <c r="I82" s="537"/>
      <c r="J82" s="537"/>
    </row>
    <row r="83" spans="1:10" s="525" customFormat="1" ht="12">
      <c r="A83" s="534">
        <v>5224</v>
      </c>
      <c r="B83" s="534">
        <v>424400</v>
      </c>
      <c r="C83" s="535" t="s">
        <v>420</v>
      </c>
      <c r="D83" s="536">
        <f t="shared" si="0"/>
        <v>0</v>
      </c>
      <c r="E83" s="537"/>
      <c r="F83" s="537"/>
      <c r="G83" s="537"/>
      <c r="H83" s="537"/>
      <c r="I83" s="537"/>
      <c r="J83" s="537"/>
    </row>
    <row r="84" spans="1:10" s="525" customFormat="1" ht="12">
      <c r="A84" s="534">
        <v>5225</v>
      </c>
      <c r="B84" s="534">
        <v>424500</v>
      </c>
      <c r="C84" s="535" t="s">
        <v>421</v>
      </c>
      <c r="D84" s="536">
        <f t="shared" si="0"/>
        <v>0</v>
      </c>
      <c r="E84" s="537"/>
      <c r="F84" s="537"/>
      <c r="G84" s="537"/>
      <c r="H84" s="537"/>
      <c r="I84" s="537"/>
      <c r="J84" s="537"/>
    </row>
    <row r="85" spans="1:10" s="525" customFormat="1" ht="12">
      <c r="A85" s="534">
        <v>5226</v>
      </c>
      <c r="B85" s="534">
        <v>424600</v>
      </c>
      <c r="C85" s="535" t="s">
        <v>305</v>
      </c>
      <c r="D85" s="536">
        <f t="shared" si="0"/>
        <v>0</v>
      </c>
      <c r="E85" s="537"/>
      <c r="F85" s="537"/>
      <c r="G85" s="537"/>
      <c r="H85" s="537"/>
      <c r="I85" s="537"/>
      <c r="J85" s="537"/>
    </row>
    <row r="86" spans="1:10" s="525" customFormat="1" ht="12">
      <c r="A86" s="534">
        <v>5227</v>
      </c>
      <c r="B86" s="534">
        <v>424900</v>
      </c>
      <c r="C86" s="535" t="s">
        <v>306</v>
      </c>
      <c r="D86" s="536">
        <f t="shared" si="0"/>
        <v>0</v>
      </c>
      <c r="E86" s="537"/>
      <c r="F86" s="537"/>
      <c r="G86" s="537"/>
      <c r="H86" s="537"/>
      <c r="I86" s="537"/>
      <c r="J86" s="537"/>
    </row>
    <row r="87" spans="1:10" s="525" customFormat="1" ht="12">
      <c r="A87" s="528">
        <v>5228</v>
      </c>
      <c r="B87" s="528">
        <v>425000</v>
      </c>
      <c r="C87" s="530" t="s">
        <v>697</v>
      </c>
      <c r="D87" s="531">
        <f t="shared" si="0"/>
        <v>370</v>
      </c>
      <c r="E87" s="531">
        <f t="shared" ref="E87:J87" si="17">E88+E89</f>
        <v>0</v>
      </c>
      <c r="F87" s="531">
        <f t="shared" si="17"/>
        <v>0</v>
      </c>
      <c r="G87" s="531">
        <f t="shared" si="17"/>
        <v>0</v>
      </c>
      <c r="H87" s="531">
        <f t="shared" si="17"/>
        <v>370</v>
      </c>
      <c r="I87" s="531">
        <f t="shared" si="17"/>
        <v>0</v>
      </c>
      <c r="J87" s="531">
        <f t="shared" si="17"/>
        <v>0</v>
      </c>
    </row>
    <row r="88" spans="1:10" s="525" customFormat="1" ht="12">
      <c r="A88" s="534">
        <v>5229</v>
      </c>
      <c r="B88" s="534">
        <v>425100</v>
      </c>
      <c r="C88" s="535" t="s">
        <v>88</v>
      </c>
      <c r="D88" s="536">
        <f t="shared" si="0"/>
        <v>131</v>
      </c>
      <c r="E88" s="537"/>
      <c r="F88" s="537"/>
      <c r="G88" s="537"/>
      <c r="H88" s="537">
        <v>131</v>
      </c>
      <c r="I88" s="537"/>
      <c r="J88" s="537"/>
    </row>
    <row r="89" spans="1:10" s="525" customFormat="1" ht="12">
      <c r="A89" s="534">
        <v>5230</v>
      </c>
      <c r="B89" s="534">
        <v>425200</v>
      </c>
      <c r="C89" s="535" t="s">
        <v>89</v>
      </c>
      <c r="D89" s="536">
        <f t="shared" si="0"/>
        <v>239</v>
      </c>
      <c r="E89" s="537"/>
      <c r="F89" s="537"/>
      <c r="G89" s="537"/>
      <c r="H89" s="537">
        <v>239</v>
      </c>
      <c r="I89" s="537"/>
      <c r="J89" s="537"/>
    </row>
    <row r="90" spans="1:10" s="525" customFormat="1" ht="12">
      <c r="A90" s="528">
        <v>5231</v>
      </c>
      <c r="B90" s="528">
        <v>426000</v>
      </c>
      <c r="C90" s="530" t="s">
        <v>698</v>
      </c>
      <c r="D90" s="531">
        <f t="shared" si="0"/>
        <v>344</v>
      </c>
      <c r="E90" s="531">
        <f t="shared" ref="E90:J90" si="18">SUM(E91:E99)</f>
        <v>0</v>
      </c>
      <c r="F90" s="531">
        <f t="shared" si="18"/>
        <v>0</v>
      </c>
      <c r="G90" s="531">
        <f t="shared" si="18"/>
        <v>0</v>
      </c>
      <c r="H90" s="531">
        <f t="shared" si="18"/>
        <v>344</v>
      </c>
      <c r="I90" s="531">
        <f t="shared" si="18"/>
        <v>0</v>
      </c>
      <c r="J90" s="531">
        <f t="shared" si="18"/>
        <v>0</v>
      </c>
    </row>
    <row r="91" spans="1:10" s="525" customFormat="1" ht="12">
      <c r="A91" s="534">
        <v>5232</v>
      </c>
      <c r="B91" s="534">
        <v>426100</v>
      </c>
      <c r="C91" s="535" t="s">
        <v>90</v>
      </c>
      <c r="D91" s="536">
        <f t="shared" si="0"/>
        <v>11</v>
      </c>
      <c r="E91" s="537"/>
      <c r="F91" s="537"/>
      <c r="G91" s="537"/>
      <c r="H91" s="537">
        <v>11</v>
      </c>
      <c r="I91" s="537"/>
      <c r="J91" s="537"/>
    </row>
    <row r="92" spans="1:10" s="525" customFormat="1" ht="12">
      <c r="A92" s="534">
        <v>5233</v>
      </c>
      <c r="B92" s="534">
        <v>426200</v>
      </c>
      <c r="C92" s="535" t="s">
        <v>699</v>
      </c>
      <c r="D92" s="536">
        <f t="shared" si="0"/>
        <v>0</v>
      </c>
      <c r="E92" s="537"/>
      <c r="F92" s="537"/>
      <c r="G92" s="537"/>
      <c r="H92" s="537"/>
      <c r="I92" s="537"/>
      <c r="J92" s="537"/>
    </row>
    <row r="93" spans="1:10" s="525" customFormat="1" ht="12">
      <c r="A93" s="534">
        <v>5234</v>
      </c>
      <c r="B93" s="534">
        <v>426300</v>
      </c>
      <c r="C93" s="535" t="s">
        <v>91</v>
      </c>
      <c r="D93" s="536">
        <f t="shared" si="0"/>
        <v>0</v>
      </c>
      <c r="E93" s="537"/>
      <c r="F93" s="537"/>
      <c r="G93" s="537"/>
      <c r="H93" s="537"/>
      <c r="I93" s="537"/>
      <c r="J93" s="537"/>
    </row>
    <row r="94" spans="1:10" s="525" customFormat="1" ht="12">
      <c r="A94" s="534">
        <v>5235</v>
      </c>
      <c r="B94" s="534">
        <v>426400</v>
      </c>
      <c r="C94" s="535" t="s">
        <v>92</v>
      </c>
      <c r="D94" s="536">
        <f t="shared" si="0"/>
        <v>0</v>
      </c>
      <c r="E94" s="537"/>
      <c r="F94" s="537"/>
      <c r="G94" s="537"/>
      <c r="H94" s="537"/>
      <c r="I94" s="537"/>
      <c r="J94" s="537"/>
    </row>
    <row r="95" spans="1:10" s="525" customFormat="1" ht="12">
      <c r="A95" s="534">
        <v>5236</v>
      </c>
      <c r="B95" s="534">
        <v>426500</v>
      </c>
      <c r="C95" s="535" t="s">
        <v>437</v>
      </c>
      <c r="D95" s="536">
        <f t="shared" ref="D95:D158" si="19">SUM(E95:J95)</f>
        <v>0</v>
      </c>
      <c r="E95" s="537"/>
      <c r="F95" s="537"/>
      <c r="G95" s="537"/>
      <c r="H95" s="537"/>
      <c r="I95" s="537"/>
      <c r="J95" s="537"/>
    </row>
    <row r="96" spans="1:10" s="525" customFormat="1" ht="12">
      <c r="A96" s="534">
        <v>5237</v>
      </c>
      <c r="B96" s="534">
        <v>426600</v>
      </c>
      <c r="C96" s="535" t="s">
        <v>438</v>
      </c>
      <c r="D96" s="536">
        <f t="shared" si="19"/>
        <v>0</v>
      </c>
      <c r="E96" s="537"/>
      <c r="F96" s="537"/>
      <c r="G96" s="537"/>
      <c r="H96" s="537"/>
      <c r="I96" s="537"/>
      <c r="J96" s="537"/>
    </row>
    <row r="97" spans="1:10" s="525" customFormat="1" ht="12">
      <c r="A97" s="534">
        <v>5238</v>
      </c>
      <c r="B97" s="534">
        <v>426700</v>
      </c>
      <c r="C97" s="535" t="s">
        <v>439</v>
      </c>
      <c r="D97" s="536">
        <f t="shared" si="19"/>
        <v>0</v>
      </c>
      <c r="E97" s="537"/>
      <c r="F97" s="537"/>
      <c r="G97" s="537"/>
      <c r="H97" s="537"/>
      <c r="I97" s="537"/>
      <c r="J97" s="537"/>
    </row>
    <row r="98" spans="1:10" s="525" customFormat="1" ht="12">
      <c r="A98" s="534">
        <v>5239</v>
      </c>
      <c r="B98" s="534">
        <v>426800</v>
      </c>
      <c r="C98" s="535" t="s">
        <v>314</v>
      </c>
      <c r="D98" s="536">
        <f t="shared" si="19"/>
        <v>89</v>
      </c>
      <c r="E98" s="537"/>
      <c r="F98" s="537"/>
      <c r="G98" s="537"/>
      <c r="H98" s="537">
        <v>89</v>
      </c>
      <c r="I98" s="537"/>
      <c r="J98" s="537"/>
    </row>
    <row r="99" spans="1:10" s="525" customFormat="1" ht="12">
      <c r="A99" s="534">
        <v>5240</v>
      </c>
      <c r="B99" s="534">
        <v>426900</v>
      </c>
      <c r="C99" s="535" t="s">
        <v>440</v>
      </c>
      <c r="D99" s="536">
        <f t="shared" si="19"/>
        <v>244</v>
      </c>
      <c r="E99" s="537"/>
      <c r="F99" s="537"/>
      <c r="G99" s="537"/>
      <c r="H99" s="537">
        <v>244</v>
      </c>
      <c r="I99" s="537"/>
      <c r="J99" s="537"/>
    </row>
    <row r="100" spans="1:10" s="525" customFormat="1" ht="24">
      <c r="A100" s="528">
        <v>5241</v>
      </c>
      <c r="B100" s="528">
        <v>430000</v>
      </c>
      <c r="C100" s="530" t="s">
        <v>700</v>
      </c>
      <c r="D100" s="531">
        <f t="shared" si="19"/>
        <v>0</v>
      </c>
      <c r="E100" s="531">
        <f t="shared" ref="E100:J100" si="20">E101+E105+E107+E109+E113</f>
        <v>0</v>
      </c>
      <c r="F100" s="531">
        <f t="shared" si="20"/>
        <v>0</v>
      </c>
      <c r="G100" s="531">
        <f t="shared" si="20"/>
        <v>0</v>
      </c>
      <c r="H100" s="531">
        <f t="shared" si="20"/>
        <v>0</v>
      </c>
      <c r="I100" s="531">
        <f t="shared" si="20"/>
        <v>0</v>
      </c>
      <c r="J100" s="531">
        <f t="shared" si="20"/>
        <v>0</v>
      </c>
    </row>
    <row r="101" spans="1:10" s="525" customFormat="1" ht="12">
      <c r="A101" s="528">
        <v>5242</v>
      </c>
      <c r="B101" s="528">
        <v>431000</v>
      </c>
      <c r="C101" s="530" t="s">
        <v>701</v>
      </c>
      <c r="D101" s="531">
        <f t="shared" si="19"/>
        <v>0</v>
      </c>
      <c r="E101" s="531">
        <f t="shared" ref="E101:J101" si="21">SUM(E102:E104)</f>
        <v>0</v>
      </c>
      <c r="F101" s="531">
        <f t="shared" si="21"/>
        <v>0</v>
      </c>
      <c r="G101" s="531">
        <f t="shared" si="21"/>
        <v>0</v>
      </c>
      <c r="H101" s="531">
        <f t="shared" si="21"/>
        <v>0</v>
      </c>
      <c r="I101" s="531">
        <f t="shared" si="21"/>
        <v>0</v>
      </c>
      <c r="J101" s="531">
        <f t="shared" si="21"/>
        <v>0</v>
      </c>
    </row>
    <row r="102" spans="1:10" s="525" customFormat="1" ht="12">
      <c r="A102" s="534">
        <v>5243</v>
      </c>
      <c r="B102" s="534">
        <v>431100</v>
      </c>
      <c r="C102" s="535" t="s">
        <v>702</v>
      </c>
      <c r="D102" s="536">
        <f t="shared" si="19"/>
        <v>0</v>
      </c>
      <c r="E102" s="537"/>
      <c r="F102" s="537"/>
      <c r="G102" s="537"/>
      <c r="H102" s="537"/>
      <c r="I102" s="537"/>
      <c r="J102" s="537"/>
    </row>
    <row r="103" spans="1:10" s="525" customFormat="1" ht="12">
      <c r="A103" s="534">
        <v>5244</v>
      </c>
      <c r="B103" s="534">
        <v>431200</v>
      </c>
      <c r="C103" s="535" t="s">
        <v>513</v>
      </c>
      <c r="D103" s="536">
        <f t="shared" si="19"/>
        <v>0</v>
      </c>
      <c r="E103" s="537"/>
      <c r="F103" s="537"/>
      <c r="G103" s="537"/>
      <c r="H103" s="537"/>
      <c r="I103" s="537"/>
      <c r="J103" s="537"/>
    </row>
    <row r="104" spans="1:10" s="525" customFormat="1" ht="12">
      <c r="A104" s="534">
        <v>5245</v>
      </c>
      <c r="B104" s="534">
        <v>431300</v>
      </c>
      <c r="C104" s="535" t="s">
        <v>514</v>
      </c>
      <c r="D104" s="536">
        <f t="shared" si="19"/>
        <v>0</v>
      </c>
      <c r="E104" s="537"/>
      <c r="F104" s="537"/>
      <c r="G104" s="537"/>
      <c r="H104" s="537"/>
      <c r="I104" s="537"/>
      <c r="J104" s="537"/>
    </row>
    <row r="105" spans="1:10" s="525" customFormat="1" ht="12">
      <c r="A105" s="528">
        <v>5246</v>
      </c>
      <c r="B105" s="528">
        <v>432000</v>
      </c>
      <c r="C105" s="530" t="s">
        <v>703</v>
      </c>
      <c r="D105" s="531">
        <f t="shared" si="19"/>
        <v>0</v>
      </c>
      <c r="E105" s="531">
        <f t="shared" ref="E105:J105" si="22">E106</f>
        <v>0</v>
      </c>
      <c r="F105" s="531">
        <f t="shared" si="22"/>
        <v>0</v>
      </c>
      <c r="G105" s="531">
        <f t="shared" si="22"/>
        <v>0</v>
      </c>
      <c r="H105" s="531">
        <f t="shared" si="22"/>
        <v>0</v>
      </c>
      <c r="I105" s="531">
        <f t="shared" si="22"/>
        <v>0</v>
      </c>
      <c r="J105" s="531">
        <f t="shared" si="22"/>
        <v>0</v>
      </c>
    </row>
    <row r="106" spans="1:10" s="525" customFormat="1" ht="12">
      <c r="A106" s="534">
        <v>5247</v>
      </c>
      <c r="B106" s="534">
        <v>432100</v>
      </c>
      <c r="C106" s="535" t="s">
        <v>627</v>
      </c>
      <c r="D106" s="536">
        <f t="shared" si="19"/>
        <v>0</v>
      </c>
      <c r="E106" s="537"/>
      <c r="F106" s="537"/>
      <c r="G106" s="537"/>
      <c r="H106" s="537"/>
      <c r="I106" s="537"/>
      <c r="J106" s="537"/>
    </row>
    <row r="107" spans="1:10" s="525" customFormat="1" ht="12">
      <c r="A107" s="528">
        <v>5248</v>
      </c>
      <c r="B107" s="528">
        <v>433000</v>
      </c>
      <c r="C107" s="530" t="s">
        <v>704</v>
      </c>
      <c r="D107" s="531">
        <f t="shared" si="19"/>
        <v>0</v>
      </c>
      <c r="E107" s="531">
        <f t="shared" ref="E107:J107" si="23">E108</f>
        <v>0</v>
      </c>
      <c r="F107" s="531">
        <f t="shared" si="23"/>
        <v>0</v>
      </c>
      <c r="G107" s="531">
        <f t="shared" si="23"/>
        <v>0</v>
      </c>
      <c r="H107" s="531">
        <f t="shared" si="23"/>
        <v>0</v>
      </c>
      <c r="I107" s="531">
        <f t="shared" si="23"/>
        <v>0</v>
      </c>
      <c r="J107" s="531">
        <f t="shared" si="23"/>
        <v>0</v>
      </c>
    </row>
    <row r="108" spans="1:10" s="525" customFormat="1" ht="12">
      <c r="A108" s="534">
        <v>5249</v>
      </c>
      <c r="B108" s="534">
        <v>433100</v>
      </c>
      <c r="C108" s="535" t="s">
        <v>515</v>
      </c>
      <c r="D108" s="536">
        <f t="shared" si="19"/>
        <v>0</v>
      </c>
      <c r="E108" s="537"/>
      <c r="F108" s="537"/>
      <c r="G108" s="537"/>
      <c r="H108" s="537"/>
      <c r="I108" s="537"/>
      <c r="J108" s="537"/>
    </row>
    <row r="109" spans="1:10" s="525" customFormat="1" ht="12">
      <c r="A109" s="528">
        <v>5250</v>
      </c>
      <c r="B109" s="528">
        <v>434000</v>
      </c>
      <c r="C109" s="530" t="s">
        <v>705</v>
      </c>
      <c r="D109" s="531">
        <f t="shared" si="19"/>
        <v>0</v>
      </c>
      <c r="E109" s="531">
        <f t="shared" ref="E109:J109" si="24">SUM(E110:E112)</f>
        <v>0</v>
      </c>
      <c r="F109" s="531">
        <f t="shared" si="24"/>
        <v>0</v>
      </c>
      <c r="G109" s="531">
        <f t="shared" si="24"/>
        <v>0</v>
      </c>
      <c r="H109" s="531">
        <f t="shared" si="24"/>
        <v>0</v>
      </c>
      <c r="I109" s="531">
        <f t="shared" si="24"/>
        <v>0</v>
      </c>
      <c r="J109" s="531">
        <f t="shared" si="24"/>
        <v>0</v>
      </c>
    </row>
    <row r="110" spans="1:10" s="525" customFormat="1" ht="12">
      <c r="A110" s="534">
        <v>5251</v>
      </c>
      <c r="B110" s="534">
        <v>434100</v>
      </c>
      <c r="C110" s="535" t="s">
        <v>516</v>
      </c>
      <c r="D110" s="536">
        <f t="shared" si="19"/>
        <v>0</v>
      </c>
      <c r="E110" s="537"/>
      <c r="F110" s="537"/>
      <c r="G110" s="537"/>
      <c r="H110" s="537"/>
      <c r="I110" s="537"/>
      <c r="J110" s="537"/>
    </row>
    <row r="111" spans="1:10" s="525" customFormat="1" ht="12">
      <c r="A111" s="534">
        <v>5252</v>
      </c>
      <c r="B111" s="534">
        <v>434200</v>
      </c>
      <c r="C111" s="535" t="s">
        <v>517</v>
      </c>
      <c r="D111" s="536">
        <f t="shared" si="19"/>
        <v>0</v>
      </c>
      <c r="E111" s="537"/>
      <c r="F111" s="537"/>
      <c r="G111" s="537"/>
      <c r="H111" s="537"/>
      <c r="I111" s="537"/>
      <c r="J111" s="537"/>
    </row>
    <row r="112" spans="1:10" s="525" customFormat="1" ht="12">
      <c r="A112" s="534">
        <v>5253</v>
      </c>
      <c r="B112" s="534">
        <v>434300</v>
      </c>
      <c r="C112" s="535" t="s">
        <v>518</v>
      </c>
      <c r="D112" s="536">
        <f t="shared" si="19"/>
        <v>0</v>
      </c>
      <c r="E112" s="537"/>
      <c r="F112" s="537"/>
      <c r="G112" s="537"/>
      <c r="H112" s="537"/>
      <c r="I112" s="537"/>
      <c r="J112" s="537"/>
    </row>
    <row r="113" spans="1:10" s="525" customFormat="1" ht="12">
      <c r="A113" s="528">
        <v>5254</v>
      </c>
      <c r="B113" s="528">
        <v>435000</v>
      </c>
      <c r="C113" s="530" t="s">
        <v>706</v>
      </c>
      <c r="D113" s="531">
        <f t="shared" si="19"/>
        <v>0</v>
      </c>
      <c r="E113" s="531">
        <f t="shared" ref="E113:J113" si="25">E114</f>
        <v>0</v>
      </c>
      <c r="F113" s="531">
        <f t="shared" si="25"/>
        <v>0</v>
      </c>
      <c r="G113" s="531">
        <f t="shared" si="25"/>
        <v>0</v>
      </c>
      <c r="H113" s="531">
        <f t="shared" si="25"/>
        <v>0</v>
      </c>
      <c r="I113" s="531">
        <f t="shared" si="25"/>
        <v>0</v>
      </c>
      <c r="J113" s="531">
        <f t="shared" si="25"/>
        <v>0</v>
      </c>
    </row>
    <row r="114" spans="1:10" s="525" customFormat="1" ht="12">
      <c r="A114" s="534">
        <v>5255</v>
      </c>
      <c r="B114" s="534">
        <v>435100</v>
      </c>
      <c r="C114" s="535" t="s">
        <v>519</v>
      </c>
      <c r="D114" s="536">
        <f t="shared" si="19"/>
        <v>0</v>
      </c>
      <c r="E114" s="537"/>
      <c r="F114" s="537"/>
      <c r="G114" s="537"/>
      <c r="H114" s="537"/>
      <c r="I114" s="537"/>
      <c r="J114" s="537"/>
    </row>
    <row r="115" spans="1:10" s="525" customFormat="1" ht="24">
      <c r="A115" s="528">
        <v>5256</v>
      </c>
      <c r="B115" s="528">
        <v>440000</v>
      </c>
      <c r="C115" s="530" t="s">
        <v>707</v>
      </c>
      <c r="D115" s="531">
        <f t="shared" si="19"/>
        <v>1</v>
      </c>
      <c r="E115" s="531">
        <f t="shared" ref="E115:J115" si="26">E116+E126+E133+E135</f>
        <v>0</v>
      </c>
      <c r="F115" s="531">
        <f t="shared" si="26"/>
        <v>0</v>
      </c>
      <c r="G115" s="531">
        <f t="shared" si="26"/>
        <v>0</v>
      </c>
      <c r="H115" s="531">
        <f t="shared" si="26"/>
        <v>1</v>
      </c>
      <c r="I115" s="531">
        <f t="shared" si="26"/>
        <v>0</v>
      </c>
      <c r="J115" s="531">
        <f t="shared" si="26"/>
        <v>0</v>
      </c>
    </row>
    <row r="116" spans="1:10" s="525" customFormat="1" ht="12">
      <c r="A116" s="528">
        <v>5257</v>
      </c>
      <c r="B116" s="528">
        <v>441000</v>
      </c>
      <c r="C116" s="530" t="s">
        <v>708</v>
      </c>
      <c r="D116" s="531">
        <f t="shared" si="19"/>
        <v>0</v>
      </c>
      <c r="E116" s="531">
        <f t="shared" ref="E116:J116" si="27">SUM(E117:E125)</f>
        <v>0</v>
      </c>
      <c r="F116" s="531">
        <f t="shared" si="27"/>
        <v>0</v>
      </c>
      <c r="G116" s="531">
        <f t="shared" si="27"/>
        <v>0</v>
      </c>
      <c r="H116" s="531">
        <f t="shared" si="27"/>
        <v>0</v>
      </c>
      <c r="I116" s="531">
        <f t="shared" si="27"/>
        <v>0</v>
      </c>
      <c r="J116" s="531">
        <f t="shared" si="27"/>
        <v>0</v>
      </c>
    </row>
    <row r="117" spans="1:10" s="525" customFormat="1" ht="12">
      <c r="A117" s="534">
        <v>5258</v>
      </c>
      <c r="B117" s="534">
        <v>441100</v>
      </c>
      <c r="C117" s="535" t="s">
        <v>275</v>
      </c>
      <c r="D117" s="536">
        <f t="shared" si="19"/>
        <v>0</v>
      </c>
      <c r="E117" s="537"/>
      <c r="F117" s="537"/>
      <c r="G117" s="537"/>
      <c r="H117" s="537"/>
      <c r="I117" s="537"/>
      <c r="J117" s="537"/>
    </row>
    <row r="118" spans="1:10" s="525" customFormat="1" ht="12">
      <c r="A118" s="534">
        <v>5259</v>
      </c>
      <c r="B118" s="534">
        <v>441200</v>
      </c>
      <c r="C118" s="535" t="s">
        <v>276</v>
      </c>
      <c r="D118" s="536">
        <f t="shared" si="19"/>
        <v>0</v>
      </c>
      <c r="E118" s="537"/>
      <c r="F118" s="537"/>
      <c r="G118" s="537"/>
      <c r="H118" s="537"/>
      <c r="I118" s="537"/>
      <c r="J118" s="537"/>
    </row>
    <row r="119" spans="1:10" s="525" customFormat="1" ht="12">
      <c r="A119" s="534">
        <v>5260</v>
      </c>
      <c r="B119" s="534">
        <v>441300</v>
      </c>
      <c r="C119" s="535" t="s">
        <v>277</v>
      </c>
      <c r="D119" s="536">
        <f t="shared" si="19"/>
        <v>0</v>
      </c>
      <c r="E119" s="537"/>
      <c r="F119" s="537"/>
      <c r="G119" s="537"/>
      <c r="H119" s="537"/>
      <c r="I119" s="537"/>
      <c r="J119" s="537"/>
    </row>
    <row r="120" spans="1:10" s="525" customFormat="1" ht="12">
      <c r="A120" s="534">
        <v>5261</v>
      </c>
      <c r="B120" s="534">
        <v>441400</v>
      </c>
      <c r="C120" s="535" t="s">
        <v>278</v>
      </c>
      <c r="D120" s="536">
        <f t="shared" si="19"/>
        <v>0</v>
      </c>
      <c r="E120" s="537"/>
      <c r="F120" s="537"/>
      <c r="G120" s="537"/>
      <c r="H120" s="537"/>
      <c r="I120" s="537"/>
      <c r="J120" s="537"/>
    </row>
    <row r="121" spans="1:10" s="525" customFormat="1" ht="12">
      <c r="A121" s="534">
        <v>5262</v>
      </c>
      <c r="B121" s="534">
        <v>441500</v>
      </c>
      <c r="C121" s="535" t="s">
        <v>279</v>
      </c>
      <c r="D121" s="536">
        <f t="shared" si="19"/>
        <v>0</v>
      </c>
      <c r="E121" s="537"/>
      <c r="F121" s="537"/>
      <c r="G121" s="537"/>
      <c r="H121" s="537"/>
      <c r="I121" s="537"/>
      <c r="J121" s="537"/>
    </row>
    <row r="122" spans="1:10" s="525" customFormat="1" ht="12">
      <c r="A122" s="534">
        <v>5263</v>
      </c>
      <c r="B122" s="534">
        <v>441600</v>
      </c>
      <c r="C122" s="535" t="s">
        <v>366</v>
      </c>
      <c r="D122" s="536">
        <f t="shared" si="19"/>
        <v>0</v>
      </c>
      <c r="E122" s="537"/>
      <c r="F122" s="537"/>
      <c r="G122" s="537"/>
      <c r="H122" s="537"/>
      <c r="I122" s="537"/>
      <c r="J122" s="537"/>
    </row>
    <row r="123" spans="1:10" s="525" customFormat="1" ht="14.25" customHeight="1">
      <c r="A123" s="534">
        <v>5264</v>
      </c>
      <c r="B123" s="534">
        <v>441700</v>
      </c>
      <c r="C123" s="535" t="s">
        <v>150</v>
      </c>
      <c r="D123" s="536">
        <f t="shared" si="19"/>
        <v>0</v>
      </c>
      <c r="E123" s="537"/>
      <c r="F123" s="537"/>
      <c r="G123" s="537"/>
      <c r="H123" s="537"/>
      <c r="I123" s="537"/>
      <c r="J123" s="537"/>
    </row>
    <row r="124" spans="1:10" s="525" customFormat="1" ht="18" customHeight="1">
      <c r="A124" s="534">
        <v>5265</v>
      </c>
      <c r="B124" s="534">
        <v>441800</v>
      </c>
      <c r="C124" s="535" t="s">
        <v>151</v>
      </c>
      <c r="D124" s="536">
        <f t="shared" si="19"/>
        <v>0</v>
      </c>
      <c r="E124" s="537"/>
      <c r="F124" s="537"/>
      <c r="G124" s="537"/>
      <c r="H124" s="537"/>
      <c r="I124" s="537"/>
      <c r="J124" s="537"/>
    </row>
    <row r="125" spans="1:10" s="525" customFormat="1" ht="18" customHeight="1">
      <c r="A125" s="534">
        <v>5266</v>
      </c>
      <c r="B125" s="534">
        <v>441900</v>
      </c>
      <c r="C125" s="535" t="s">
        <v>112</v>
      </c>
      <c r="D125" s="536">
        <f t="shared" si="19"/>
        <v>0</v>
      </c>
      <c r="E125" s="537"/>
      <c r="F125" s="537"/>
      <c r="G125" s="537"/>
      <c r="H125" s="537"/>
      <c r="I125" s="537"/>
      <c r="J125" s="537"/>
    </row>
    <row r="126" spans="1:10" s="525" customFormat="1" ht="12">
      <c r="A126" s="528">
        <v>5267</v>
      </c>
      <c r="B126" s="528">
        <v>442000</v>
      </c>
      <c r="C126" s="530" t="s">
        <v>709</v>
      </c>
      <c r="D126" s="531">
        <f t="shared" si="19"/>
        <v>0</v>
      </c>
      <c r="E126" s="531">
        <f t="shared" ref="E126:J126" si="28">SUM(E127:E132)</f>
        <v>0</v>
      </c>
      <c r="F126" s="531">
        <f t="shared" si="28"/>
        <v>0</v>
      </c>
      <c r="G126" s="531">
        <f t="shared" si="28"/>
        <v>0</v>
      </c>
      <c r="H126" s="531">
        <f t="shared" si="28"/>
        <v>0</v>
      </c>
      <c r="I126" s="531">
        <f t="shared" si="28"/>
        <v>0</v>
      </c>
      <c r="J126" s="531">
        <f t="shared" si="28"/>
        <v>0</v>
      </c>
    </row>
    <row r="127" spans="1:10" s="525" customFormat="1" ht="24">
      <c r="A127" s="534">
        <v>5268</v>
      </c>
      <c r="B127" s="534">
        <v>442100</v>
      </c>
      <c r="C127" s="535" t="s">
        <v>628</v>
      </c>
      <c r="D127" s="536">
        <f t="shared" si="19"/>
        <v>0</v>
      </c>
      <c r="E127" s="537"/>
      <c r="F127" s="537"/>
      <c r="G127" s="537"/>
      <c r="H127" s="537"/>
      <c r="I127" s="537"/>
      <c r="J127" s="537"/>
    </row>
    <row r="128" spans="1:10" s="525" customFormat="1" ht="12">
      <c r="A128" s="534">
        <v>5269</v>
      </c>
      <c r="B128" s="534">
        <v>442200</v>
      </c>
      <c r="C128" s="535" t="s">
        <v>152</v>
      </c>
      <c r="D128" s="536">
        <f t="shared" si="19"/>
        <v>0</v>
      </c>
      <c r="E128" s="537"/>
      <c r="F128" s="537"/>
      <c r="G128" s="537"/>
      <c r="H128" s="537"/>
      <c r="I128" s="537"/>
      <c r="J128" s="537"/>
    </row>
    <row r="129" spans="1:10" s="525" customFormat="1" ht="12">
      <c r="A129" s="534">
        <v>5270</v>
      </c>
      <c r="B129" s="534">
        <v>442300</v>
      </c>
      <c r="C129" s="535" t="s">
        <v>153</v>
      </c>
      <c r="D129" s="536">
        <f t="shared" si="19"/>
        <v>0</v>
      </c>
      <c r="E129" s="537"/>
      <c r="F129" s="537"/>
      <c r="G129" s="537"/>
      <c r="H129" s="537"/>
      <c r="I129" s="537"/>
      <c r="J129" s="537"/>
    </row>
    <row r="130" spans="1:10" s="525" customFormat="1" ht="12">
      <c r="A130" s="534">
        <v>5271</v>
      </c>
      <c r="B130" s="534">
        <v>442400</v>
      </c>
      <c r="C130" s="535" t="s">
        <v>154</v>
      </c>
      <c r="D130" s="536">
        <f t="shared" si="19"/>
        <v>0</v>
      </c>
      <c r="E130" s="537"/>
      <c r="F130" s="537"/>
      <c r="G130" s="537"/>
      <c r="H130" s="537"/>
      <c r="I130" s="537"/>
      <c r="J130" s="537"/>
    </row>
    <row r="131" spans="1:10" s="525" customFormat="1" ht="12">
      <c r="A131" s="534">
        <v>5272</v>
      </c>
      <c r="B131" s="534">
        <v>442500</v>
      </c>
      <c r="C131" s="535" t="s">
        <v>368</v>
      </c>
      <c r="D131" s="536">
        <f t="shared" si="19"/>
        <v>0</v>
      </c>
      <c r="E131" s="537"/>
      <c r="F131" s="537"/>
      <c r="G131" s="537"/>
      <c r="H131" s="537"/>
      <c r="I131" s="537"/>
      <c r="J131" s="537"/>
    </row>
    <row r="132" spans="1:10" s="525" customFormat="1" ht="12">
      <c r="A132" s="534">
        <v>5273</v>
      </c>
      <c r="B132" s="534">
        <v>442600</v>
      </c>
      <c r="C132" s="535" t="s">
        <v>369</v>
      </c>
      <c r="D132" s="536">
        <f t="shared" si="19"/>
        <v>0</v>
      </c>
      <c r="E132" s="537"/>
      <c r="F132" s="537"/>
      <c r="G132" s="537"/>
      <c r="H132" s="537"/>
      <c r="I132" s="537"/>
      <c r="J132" s="537"/>
    </row>
    <row r="133" spans="1:10" s="525" customFormat="1" ht="12">
      <c r="A133" s="528">
        <v>5274</v>
      </c>
      <c r="B133" s="528">
        <v>443000</v>
      </c>
      <c r="C133" s="530" t="s">
        <v>710</v>
      </c>
      <c r="D133" s="531">
        <f t="shared" si="19"/>
        <v>0</v>
      </c>
      <c r="E133" s="531">
        <f t="shared" ref="E133:J133" si="29">E134</f>
        <v>0</v>
      </c>
      <c r="F133" s="531">
        <f t="shared" si="29"/>
        <v>0</v>
      </c>
      <c r="G133" s="531">
        <f t="shared" si="29"/>
        <v>0</v>
      </c>
      <c r="H133" s="531">
        <f t="shared" si="29"/>
        <v>0</v>
      </c>
      <c r="I133" s="531">
        <f t="shared" si="29"/>
        <v>0</v>
      </c>
      <c r="J133" s="531">
        <f t="shared" si="29"/>
        <v>0</v>
      </c>
    </row>
    <row r="134" spans="1:10" s="525" customFormat="1" ht="12">
      <c r="A134" s="534">
        <v>5275</v>
      </c>
      <c r="B134" s="534">
        <v>443100</v>
      </c>
      <c r="C134" s="535" t="s">
        <v>520</v>
      </c>
      <c r="D134" s="536">
        <f t="shared" si="19"/>
        <v>0</v>
      </c>
      <c r="E134" s="537"/>
      <c r="F134" s="537"/>
      <c r="G134" s="537"/>
      <c r="H134" s="537"/>
      <c r="I134" s="537"/>
      <c r="J134" s="537"/>
    </row>
    <row r="135" spans="1:10" s="525" customFormat="1" ht="12">
      <c r="A135" s="528">
        <v>5276</v>
      </c>
      <c r="B135" s="528">
        <v>444000</v>
      </c>
      <c r="C135" s="530" t="s">
        <v>711</v>
      </c>
      <c r="D135" s="531">
        <f t="shared" si="19"/>
        <v>1</v>
      </c>
      <c r="E135" s="531">
        <f t="shared" ref="E135:J135" si="30">SUM(E136:E138)</f>
        <v>0</v>
      </c>
      <c r="F135" s="531">
        <f t="shared" si="30"/>
        <v>0</v>
      </c>
      <c r="G135" s="531">
        <f t="shared" si="30"/>
        <v>0</v>
      </c>
      <c r="H135" s="531">
        <f t="shared" si="30"/>
        <v>1</v>
      </c>
      <c r="I135" s="531">
        <f t="shared" si="30"/>
        <v>0</v>
      </c>
      <c r="J135" s="531">
        <f t="shared" si="30"/>
        <v>0</v>
      </c>
    </row>
    <row r="136" spans="1:10" s="525" customFormat="1" ht="12">
      <c r="A136" s="534">
        <v>5277</v>
      </c>
      <c r="B136" s="534">
        <v>444100</v>
      </c>
      <c r="C136" s="535" t="s">
        <v>538</v>
      </c>
      <c r="D136" s="536">
        <f t="shared" si="19"/>
        <v>0</v>
      </c>
      <c r="E136" s="537"/>
      <c r="F136" s="537"/>
      <c r="G136" s="537"/>
      <c r="H136" s="537"/>
      <c r="I136" s="537"/>
      <c r="J136" s="537"/>
    </row>
    <row r="137" spans="1:10" s="525" customFormat="1" ht="12">
      <c r="A137" s="534">
        <v>5278</v>
      </c>
      <c r="B137" s="534">
        <v>444200</v>
      </c>
      <c r="C137" s="535" t="s">
        <v>539</v>
      </c>
      <c r="D137" s="536">
        <f t="shared" si="19"/>
        <v>1</v>
      </c>
      <c r="E137" s="537"/>
      <c r="F137" s="537"/>
      <c r="G137" s="537"/>
      <c r="H137" s="537">
        <v>1</v>
      </c>
      <c r="I137" s="537"/>
      <c r="J137" s="537"/>
    </row>
    <row r="138" spans="1:10" s="525" customFormat="1" ht="12">
      <c r="A138" s="534">
        <v>5279</v>
      </c>
      <c r="B138" s="534">
        <v>444300</v>
      </c>
      <c r="C138" s="535" t="s">
        <v>629</v>
      </c>
      <c r="D138" s="536">
        <f t="shared" si="19"/>
        <v>0</v>
      </c>
      <c r="E138" s="537"/>
      <c r="F138" s="537"/>
      <c r="G138" s="537"/>
      <c r="H138" s="537"/>
      <c r="I138" s="537"/>
      <c r="J138" s="537"/>
    </row>
    <row r="139" spans="1:10" s="525" customFormat="1" ht="12">
      <c r="A139" s="528">
        <v>5280</v>
      </c>
      <c r="B139" s="528">
        <v>450000</v>
      </c>
      <c r="C139" s="530" t="s">
        <v>712</v>
      </c>
      <c r="D139" s="531">
        <f t="shared" si="19"/>
        <v>0</v>
      </c>
      <c r="E139" s="531">
        <f t="shared" ref="E139:J139" si="31">E140+E143+E146+E149</f>
        <v>0</v>
      </c>
      <c r="F139" s="531">
        <f t="shared" si="31"/>
        <v>0</v>
      </c>
      <c r="G139" s="531">
        <f t="shared" si="31"/>
        <v>0</v>
      </c>
      <c r="H139" s="531">
        <f t="shared" si="31"/>
        <v>0</v>
      </c>
      <c r="I139" s="531">
        <f t="shared" si="31"/>
        <v>0</v>
      </c>
      <c r="J139" s="531">
        <f t="shared" si="31"/>
        <v>0</v>
      </c>
    </row>
    <row r="140" spans="1:10" s="525" customFormat="1" ht="24">
      <c r="A140" s="528">
        <v>5281</v>
      </c>
      <c r="B140" s="528">
        <v>451000</v>
      </c>
      <c r="C140" s="530" t="s">
        <v>713</v>
      </c>
      <c r="D140" s="531">
        <f t="shared" si="19"/>
        <v>0</v>
      </c>
      <c r="E140" s="531">
        <f t="shared" ref="E140:J140" si="32">E141+E142</f>
        <v>0</v>
      </c>
      <c r="F140" s="531">
        <f t="shared" si="32"/>
        <v>0</v>
      </c>
      <c r="G140" s="531">
        <f t="shared" si="32"/>
        <v>0</v>
      </c>
      <c r="H140" s="531">
        <f t="shared" si="32"/>
        <v>0</v>
      </c>
      <c r="I140" s="531">
        <f t="shared" si="32"/>
        <v>0</v>
      </c>
      <c r="J140" s="531">
        <f t="shared" si="32"/>
        <v>0</v>
      </c>
    </row>
    <row r="141" spans="1:10" s="525" customFormat="1" ht="24">
      <c r="A141" s="534">
        <v>5282</v>
      </c>
      <c r="B141" s="534">
        <v>451100</v>
      </c>
      <c r="C141" s="535" t="s">
        <v>292</v>
      </c>
      <c r="D141" s="536">
        <f t="shared" si="19"/>
        <v>0</v>
      </c>
      <c r="E141" s="537"/>
      <c r="F141" s="537"/>
      <c r="G141" s="537"/>
      <c r="H141" s="537"/>
      <c r="I141" s="537"/>
      <c r="J141" s="537"/>
    </row>
    <row r="142" spans="1:10" s="525" customFormat="1" ht="24">
      <c r="A142" s="534">
        <v>5283</v>
      </c>
      <c r="B142" s="534">
        <v>451200</v>
      </c>
      <c r="C142" s="535" t="s">
        <v>293</v>
      </c>
      <c r="D142" s="536">
        <f t="shared" si="19"/>
        <v>0</v>
      </c>
      <c r="E142" s="537"/>
      <c r="F142" s="537"/>
      <c r="G142" s="537"/>
      <c r="H142" s="537"/>
      <c r="I142" s="537"/>
      <c r="J142" s="537"/>
    </row>
    <row r="143" spans="1:10" s="525" customFormat="1" ht="24">
      <c r="A143" s="528">
        <v>5284</v>
      </c>
      <c r="B143" s="528">
        <v>452000</v>
      </c>
      <c r="C143" s="530" t="s">
        <v>714</v>
      </c>
      <c r="D143" s="531">
        <f t="shared" si="19"/>
        <v>0</v>
      </c>
      <c r="E143" s="531">
        <f t="shared" ref="E143:J143" si="33">E144+E145</f>
        <v>0</v>
      </c>
      <c r="F143" s="531">
        <f t="shared" si="33"/>
        <v>0</v>
      </c>
      <c r="G143" s="531">
        <f t="shared" si="33"/>
        <v>0</v>
      </c>
      <c r="H143" s="531">
        <f t="shared" si="33"/>
        <v>0</v>
      </c>
      <c r="I143" s="531">
        <f t="shared" si="33"/>
        <v>0</v>
      </c>
      <c r="J143" s="531">
        <f t="shared" si="33"/>
        <v>0</v>
      </c>
    </row>
    <row r="144" spans="1:10" s="525" customFormat="1" ht="12">
      <c r="A144" s="534">
        <v>5285</v>
      </c>
      <c r="B144" s="534">
        <v>452100</v>
      </c>
      <c r="C144" s="535" t="s">
        <v>294</v>
      </c>
      <c r="D144" s="536">
        <f t="shared" si="19"/>
        <v>0</v>
      </c>
      <c r="E144" s="537"/>
      <c r="F144" s="537"/>
      <c r="G144" s="537"/>
      <c r="H144" s="537"/>
      <c r="I144" s="537"/>
      <c r="J144" s="537"/>
    </row>
    <row r="145" spans="1:10" s="525" customFormat="1" ht="12">
      <c r="A145" s="534">
        <v>5286</v>
      </c>
      <c r="B145" s="534">
        <v>452200</v>
      </c>
      <c r="C145" s="535" t="s">
        <v>295</v>
      </c>
      <c r="D145" s="536">
        <f t="shared" si="19"/>
        <v>0</v>
      </c>
      <c r="E145" s="537"/>
      <c r="F145" s="537"/>
      <c r="G145" s="537"/>
      <c r="H145" s="537"/>
      <c r="I145" s="537"/>
      <c r="J145" s="537"/>
    </row>
    <row r="146" spans="1:10" s="525" customFormat="1" ht="12">
      <c r="A146" s="528">
        <v>5287</v>
      </c>
      <c r="B146" s="528">
        <v>453000</v>
      </c>
      <c r="C146" s="530" t="s">
        <v>715</v>
      </c>
      <c r="D146" s="531">
        <f t="shared" si="19"/>
        <v>0</v>
      </c>
      <c r="E146" s="531">
        <f t="shared" ref="E146:J146" si="34">E147+E148</f>
        <v>0</v>
      </c>
      <c r="F146" s="531">
        <f t="shared" si="34"/>
        <v>0</v>
      </c>
      <c r="G146" s="531">
        <f t="shared" si="34"/>
        <v>0</v>
      </c>
      <c r="H146" s="531">
        <f t="shared" si="34"/>
        <v>0</v>
      </c>
      <c r="I146" s="531">
        <f t="shared" si="34"/>
        <v>0</v>
      </c>
      <c r="J146" s="531">
        <f t="shared" si="34"/>
        <v>0</v>
      </c>
    </row>
    <row r="147" spans="1:10" s="525" customFormat="1" ht="12">
      <c r="A147" s="534">
        <v>5288</v>
      </c>
      <c r="B147" s="534">
        <v>453100</v>
      </c>
      <c r="C147" s="535" t="s">
        <v>296</v>
      </c>
      <c r="D147" s="536">
        <f t="shared" si="19"/>
        <v>0</v>
      </c>
      <c r="E147" s="537"/>
      <c r="F147" s="537"/>
      <c r="G147" s="537"/>
      <c r="H147" s="537"/>
      <c r="I147" s="537"/>
      <c r="J147" s="537"/>
    </row>
    <row r="148" spans="1:10" s="525" customFormat="1" ht="12">
      <c r="A148" s="534">
        <v>5289</v>
      </c>
      <c r="B148" s="534">
        <v>453200</v>
      </c>
      <c r="C148" s="535" t="s">
        <v>297</v>
      </c>
      <c r="D148" s="536">
        <f t="shared" si="19"/>
        <v>0</v>
      </c>
      <c r="E148" s="537"/>
      <c r="F148" s="537"/>
      <c r="G148" s="537"/>
      <c r="H148" s="537"/>
      <c r="I148" s="537"/>
      <c r="J148" s="537"/>
    </row>
    <row r="149" spans="1:10" s="525" customFormat="1" ht="12">
      <c r="A149" s="528">
        <v>5290</v>
      </c>
      <c r="B149" s="528">
        <v>454000</v>
      </c>
      <c r="C149" s="530" t="s">
        <v>716</v>
      </c>
      <c r="D149" s="531">
        <f t="shared" si="19"/>
        <v>0</v>
      </c>
      <c r="E149" s="531">
        <f t="shared" ref="E149:J149" si="35">E150+E151</f>
        <v>0</v>
      </c>
      <c r="F149" s="531">
        <f t="shared" si="35"/>
        <v>0</v>
      </c>
      <c r="G149" s="531">
        <f t="shared" si="35"/>
        <v>0</v>
      </c>
      <c r="H149" s="531">
        <f t="shared" si="35"/>
        <v>0</v>
      </c>
      <c r="I149" s="531">
        <f t="shared" si="35"/>
        <v>0</v>
      </c>
      <c r="J149" s="531">
        <f t="shared" si="35"/>
        <v>0</v>
      </c>
    </row>
    <row r="150" spans="1:10" s="525" customFormat="1" ht="12">
      <c r="A150" s="534">
        <v>5291</v>
      </c>
      <c r="B150" s="534">
        <v>454100</v>
      </c>
      <c r="C150" s="535" t="s">
        <v>298</v>
      </c>
      <c r="D150" s="536">
        <f t="shared" si="19"/>
        <v>0</v>
      </c>
      <c r="E150" s="537"/>
      <c r="F150" s="537"/>
      <c r="G150" s="537"/>
      <c r="H150" s="537"/>
      <c r="I150" s="537"/>
      <c r="J150" s="537"/>
    </row>
    <row r="151" spans="1:10" s="525" customFormat="1" ht="12">
      <c r="A151" s="534">
        <v>5292</v>
      </c>
      <c r="B151" s="534">
        <v>454200</v>
      </c>
      <c r="C151" s="535" t="s">
        <v>299</v>
      </c>
      <c r="D151" s="536">
        <f t="shared" si="19"/>
        <v>0</v>
      </c>
      <c r="E151" s="537"/>
      <c r="F151" s="537"/>
      <c r="G151" s="537"/>
      <c r="H151" s="537"/>
      <c r="I151" s="537"/>
      <c r="J151" s="537"/>
    </row>
    <row r="152" spans="1:10" s="525" customFormat="1" ht="12">
      <c r="A152" s="528">
        <v>5293</v>
      </c>
      <c r="B152" s="528">
        <v>460000</v>
      </c>
      <c r="C152" s="530" t="s">
        <v>717</v>
      </c>
      <c r="D152" s="531">
        <f t="shared" si="19"/>
        <v>0</v>
      </c>
      <c r="E152" s="531">
        <f t="shared" ref="E152:J152" si="36">E153+E156+E159+E162+E165</f>
        <v>0</v>
      </c>
      <c r="F152" s="531">
        <f t="shared" si="36"/>
        <v>0</v>
      </c>
      <c r="G152" s="531">
        <f t="shared" si="36"/>
        <v>0</v>
      </c>
      <c r="H152" s="531">
        <f t="shared" si="36"/>
        <v>0</v>
      </c>
      <c r="I152" s="531">
        <f t="shared" si="36"/>
        <v>0</v>
      </c>
      <c r="J152" s="531">
        <f t="shared" si="36"/>
        <v>0</v>
      </c>
    </row>
    <row r="153" spans="1:10" s="525" customFormat="1" ht="12">
      <c r="A153" s="528">
        <v>5294</v>
      </c>
      <c r="B153" s="528">
        <v>461000</v>
      </c>
      <c r="C153" s="530" t="s">
        <v>718</v>
      </c>
      <c r="D153" s="531">
        <f t="shared" si="19"/>
        <v>0</v>
      </c>
      <c r="E153" s="531">
        <f t="shared" ref="E153:J153" si="37">E154+E155</f>
        <v>0</v>
      </c>
      <c r="F153" s="531">
        <f t="shared" si="37"/>
        <v>0</v>
      </c>
      <c r="G153" s="531">
        <f t="shared" si="37"/>
        <v>0</v>
      </c>
      <c r="H153" s="531">
        <f t="shared" si="37"/>
        <v>0</v>
      </c>
      <c r="I153" s="531">
        <f t="shared" si="37"/>
        <v>0</v>
      </c>
      <c r="J153" s="531">
        <f t="shared" si="37"/>
        <v>0</v>
      </c>
    </row>
    <row r="154" spans="1:10" s="525" customFormat="1" ht="12">
      <c r="A154" s="534">
        <v>5295</v>
      </c>
      <c r="B154" s="534">
        <v>461100</v>
      </c>
      <c r="C154" s="535" t="s">
        <v>300</v>
      </c>
      <c r="D154" s="536">
        <f t="shared" si="19"/>
        <v>0</v>
      </c>
      <c r="E154" s="537"/>
      <c r="F154" s="537"/>
      <c r="G154" s="537"/>
      <c r="H154" s="537"/>
      <c r="I154" s="537"/>
      <c r="J154" s="537"/>
    </row>
    <row r="155" spans="1:10" s="525" customFormat="1" ht="12">
      <c r="A155" s="534">
        <v>5296</v>
      </c>
      <c r="B155" s="534">
        <v>461200</v>
      </c>
      <c r="C155" s="535" t="s">
        <v>301</v>
      </c>
      <c r="D155" s="536">
        <f t="shared" si="19"/>
        <v>0</v>
      </c>
      <c r="E155" s="537"/>
      <c r="F155" s="537"/>
      <c r="G155" s="537"/>
      <c r="H155" s="537"/>
      <c r="I155" s="537"/>
      <c r="J155" s="537"/>
    </row>
    <row r="156" spans="1:10" s="525" customFormat="1" ht="12">
      <c r="A156" s="528">
        <v>5297</v>
      </c>
      <c r="B156" s="528">
        <v>462000</v>
      </c>
      <c r="C156" s="530" t="s">
        <v>719</v>
      </c>
      <c r="D156" s="531">
        <f t="shared" si="19"/>
        <v>0</v>
      </c>
      <c r="E156" s="531">
        <f t="shared" ref="E156:J156" si="38">E157+E158</f>
        <v>0</v>
      </c>
      <c r="F156" s="531">
        <f t="shared" si="38"/>
        <v>0</v>
      </c>
      <c r="G156" s="531">
        <f t="shared" si="38"/>
        <v>0</v>
      </c>
      <c r="H156" s="531">
        <f t="shared" si="38"/>
        <v>0</v>
      </c>
      <c r="I156" s="531">
        <f t="shared" si="38"/>
        <v>0</v>
      </c>
      <c r="J156" s="531">
        <f t="shared" si="38"/>
        <v>0</v>
      </c>
    </row>
    <row r="157" spans="1:10" s="525" customFormat="1" ht="12">
      <c r="A157" s="534">
        <v>5298</v>
      </c>
      <c r="B157" s="534">
        <v>462100</v>
      </c>
      <c r="C157" s="535" t="s">
        <v>521</v>
      </c>
      <c r="D157" s="536">
        <f t="shared" si="19"/>
        <v>0</v>
      </c>
      <c r="E157" s="537"/>
      <c r="F157" s="537"/>
      <c r="G157" s="537"/>
      <c r="H157" s="537"/>
      <c r="I157" s="537"/>
      <c r="J157" s="537"/>
    </row>
    <row r="158" spans="1:10" s="525" customFormat="1" ht="12">
      <c r="A158" s="534">
        <v>5299</v>
      </c>
      <c r="B158" s="534">
        <v>462200</v>
      </c>
      <c r="C158" s="535" t="s">
        <v>398</v>
      </c>
      <c r="D158" s="536">
        <f t="shared" si="19"/>
        <v>0</v>
      </c>
      <c r="E158" s="537"/>
      <c r="F158" s="537"/>
      <c r="G158" s="537"/>
      <c r="H158" s="537"/>
      <c r="I158" s="537"/>
      <c r="J158" s="537"/>
    </row>
    <row r="159" spans="1:10" s="525" customFormat="1" ht="12">
      <c r="A159" s="528">
        <v>5300</v>
      </c>
      <c r="B159" s="528">
        <v>463000</v>
      </c>
      <c r="C159" s="530" t="s">
        <v>720</v>
      </c>
      <c r="D159" s="531">
        <f t="shared" ref="D159:D222" si="39">SUM(E159:J159)</f>
        <v>0</v>
      </c>
      <c r="E159" s="531">
        <f t="shared" ref="E159:J159" si="40">E160+E161</f>
        <v>0</v>
      </c>
      <c r="F159" s="531">
        <f t="shared" si="40"/>
        <v>0</v>
      </c>
      <c r="G159" s="531">
        <f t="shared" si="40"/>
        <v>0</v>
      </c>
      <c r="H159" s="531">
        <f t="shared" si="40"/>
        <v>0</v>
      </c>
      <c r="I159" s="531">
        <f t="shared" si="40"/>
        <v>0</v>
      </c>
      <c r="J159" s="531">
        <f t="shared" si="40"/>
        <v>0</v>
      </c>
    </row>
    <row r="160" spans="1:10" s="525" customFormat="1" ht="12">
      <c r="A160" s="534">
        <v>5301</v>
      </c>
      <c r="B160" s="534">
        <v>463100</v>
      </c>
      <c r="C160" s="535" t="s">
        <v>264</v>
      </c>
      <c r="D160" s="536">
        <f t="shared" si="39"/>
        <v>0</v>
      </c>
      <c r="E160" s="537"/>
      <c r="F160" s="537"/>
      <c r="G160" s="537"/>
      <c r="H160" s="537"/>
      <c r="I160" s="537"/>
      <c r="J160" s="537"/>
    </row>
    <row r="161" spans="1:10" s="525" customFormat="1" ht="12">
      <c r="A161" s="534">
        <v>5302</v>
      </c>
      <c r="B161" s="534">
        <v>463200</v>
      </c>
      <c r="C161" s="535" t="s">
        <v>367</v>
      </c>
      <c r="D161" s="536">
        <f t="shared" si="39"/>
        <v>0</v>
      </c>
      <c r="E161" s="537"/>
      <c r="F161" s="537"/>
      <c r="G161" s="537"/>
      <c r="H161" s="537"/>
      <c r="I161" s="537"/>
      <c r="J161" s="537"/>
    </row>
    <row r="162" spans="1:10" s="525" customFormat="1" ht="24">
      <c r="A162" s="528">
        <v>5303</v>
      </c>
      <c r="B162" s="528">
        <v>464000</v>
      </c>
      <c r="C162" s="530" t="s">
        <v>721</v>
      </c>
      <c r="D162" s="531">
        <f t="shared" si="39"/>
        <v>0</v>
      </c>
      <c r="E162" s="531">
        <f t="shared" ref="E162:J162" si="41">E163+E164</f>
        <v>0</v>
      </c>
      <c r="F162" s="531">
        <f t="shared" si="41"/>
        <v>0</v>
      </c>
      <c r="G162" s="531">
        <f t="shared" si="41"/>
        <v>0</v>
      </c>
      <c r="H162" s="531">
        <f t="shared" si="41"/>
        <v>0</v>
      </c>
      <c r="I162" s="531">
        <f t="shared" si="41"/>
        <v>0</v>
      </c>
      <c r="J162" s="531">
        <f t="shared" si="41"/>
        <v>0</v>
      </c>
    </row>
    <row r="163" spans="1:10" s="525" customFormat="1" ht="12">
      <c r="A163" s="534">
        <v>5304</v>
      </c>
      <c r="B163" s="534">
        <v>464100</v>
      </c>
      <c r="C163" s="535" t="s">
        <v>53</v>
      </c>
      <c r="D163" s="536">
        <f t="shared" si="39"/>
        <v>0</v>
      </c>
      <c r="E163" s="537"/>
      <c r="F163" s="537"/>
      <c r="G163" s="537"/>
      <c r="H163" s="537"/>
      <c r="I163" s="537"/>
      <c r="J163" s="537"/>
    </row>
    <row r="164" spans="1:10" s="525" customFormat="1" ht="12">
      <c r="A164" s="534">
        <v>5305</v>
      </c>
      <c r="B164" s="534">
        <v>464200</v>
      </c>
      <c r="C164" s="535" t="s">
        <v>54</v>
      </c>
      <c r="D164" s="536">
        <f t="shared" si="39"/>
        <v>0</v>
      </c>
      <c r="E164" s="537"/>
      <c r="F164" s="537"/>
      <c r="G164" s="537"/>
      <c r="H164" s="537"/>
      <c r="I164" s="537"/>
      <c r="J164" s="537"/>
    </row>
    <row r="165" spans="1:10" s="525" customFormat="1" ht="12">
      <c r="A165" s="528">
        <v>5306</v>
      </c>
      <c r="B165" s="528">
        <v>465000</v>
      </c>
      <c r="C165" s="530" t="s">
        <v>722</v>
      </c>
      <c r="D165" s="531">
        <f t="shared" si="39"/>
        <v>0</v>
      </c>
      <c r="E165" s="531">
        <f t="shared" ref="E165:J165" si="42">E166+E167</f>
        <v>0</v>
      </c>
      <c r="F165" s="531">
        <f t="shared" si="42"/>
        <v>0</v>
      </c>
      <c r="G165" s="531">
        <f t="shared" si="42"/>
        <v>0</v>
      </c>
      <c r="H165" s="531">
        <f t="shared" si="42"/>
        <v>0</v>
      </c>
      <c r="I165" s="531">
        <f t="shared" si="42"/>
        <v>0</v>
      </c>
      <c r="J165" s="531">
        <f t="shared" si="42"/>
        <v>0</v>
      </c>
    </row>
    <row r="166" spans="1:10" s="525" customFormat="1" ht="12">
      <c r="A166" s="534">
        <v>5307</v>
      </c>
      <c r="B166" s="534">
        <v>465100</v>
      </c>
      <c r="C166" s="535" t="s">
        <v>55</v>
      </c>
      <c r="D166" s="536">
        <f t="shared" si="39"/>
        <v>0</v>
      </c>
      <c r="E166" s="537"/>
      <c r="F166" s="537"/>
      <c r="G166" s="537"/>
      <c r="H166" s="537"/>
      <c r="I166" s="537"/>
      <c r="J166" s="537"/>
    </row>
    <row r="167" spans="1:10" s="525" customFormat="1" ht="12">
      <c r="A167" s="534">
        <v>5308</v>
      </c>
      <c r="B167" s="534">
        <v>465200</v>
      </c>
      <c r="C167" s="535" t="s">
        <v>56</v>
      </c>
      <c r="D167" s="536">
        <f t="shared" si="39"/>
        <v>0</v>
      </c>
      <c r="E167" s="537"/>
      <c r="F167" s="537"/>
      <c r="G167" s="537"/>
      <c r="H167" s="537"/>
      <c r="I167" s="537"/>
      <c r="J167" s="537"/>
    </row>
    <row r="168" spans="1:10" s="525" customFormat="1" ht="12">
      <c r="A168" s="528">
        <v>5309</v>
      </c>
      <c r="B168" s="528">
        <v>470000</v>
      </c>
      <c r="C168" s="530" t="s">
        <v>723</v>
      </c>
      <c r="D168" s="531">
        <f t="shared" si="39"/>
        <v>0</v>
      </c>
      <c r="E168" s="531">
        <f t="shared" ref="E168:J168" si="43">E169+E173</f>
        <v>0</v>
      </c>
      <c r="F168" s="531">
        <f t="shared" si="43"/>
        <v>0</v>
      </c>
      <c r="G168" s="531">
        <f t="shared" si="43"/>
        <v>0</v>
      </c>
      <c r="H168" s="531">
        <f t="shared" si="43"/>
        <v>0</v>
      </c>
      <c r="I168" s="531">
        <f t="shared" si="43"/>
        <v>0</v>
      </c>
      <c r="J168" s="531">
        <f t="shared" si="43"/>
        <v>0</v>
      </c>
    </row>
    <row r="169" spans="1:10" s="525" customFormat="1" ht="24">
      <c r="A169" s="528">
        <v>5310</v>
      </c>
      <c r="B169" s="528">
        <v>471000</v>
      </c>
      <c r="C169" s="530" t="s">
        <v>724</v>
      </c>
      <c r="D169" s="531">
        <f t="shared" si="39"/>
        <v>0</v>
      </c>
      <c r="E169" s="531">
        <f t="shared" ref="E169:J169" si="44">SUM(E170:E172)</f>
        <v>0</v>
      </c>
      <c r="F169" s="531">
        <f t="shared" si="44"/>
        <v>0</v>
      </c>
      <c r="G169" s="531">
        <f t="shared" si="44"/>
        <v>0</v>
      </c>
      <c r="H169" s="531">
        <f t="shared" si="44"/>
        <v>0</v>
      </c>
      <c r="I169" s="531">
        <f t="shared" si="44"/>
        <v>0</v>
      </c>
      <c r="J169" s="531">
        <f t="shared" si="44"/>
        <v>0</v>
      </c>
    </row>
    <row r="170" spans="1:10" s="525" customFormat="1" ht="24">
      <c r="A170" s="534">
        <v>5311</v>
      </c>
      <c r="B170" s="534">
        <v>471100</v>
      </c>
      <c r="C170" s="535" t="s">
        <v>163</v>
      </c>
      <c r="D170" s="536">
        <f t="shared" si="39"/>
        <v>0</v>
      </c>
      <c r="E170" s="537"/>
      <c r="F170" s="537"/>
      <c r="G170" s="537"/>
      <c r="H170" s="537"/>
      <c r="I170" s="537"/>
      <c r="J170" s="537"/>
    </row>
    <row r="171" spans="1:10" s="525" customFormat="1" ht="24">
      <c r="A171" s="534">
        <v>5312</v>
      </c>
      <c r="B171" s="534">
        <v>471200</v>
      </c>
      <c r="C171" s="535" t="s">
        <v>85</v>
      </c>
      <c r="D171" s="536">
        <f t="shared" si="39"/>
        <v>0</v>
      </c>
      <c r="E171" s="537"/>
      <c r="F171" s="537"/>
      <c r="G171" s="537"/>
      <c r="H171" s="537"/>
      <c r="I171" s="537"/>
      <c r="J171" s="537"/>
    </row>
    <row r="172" spans="1:10" s="525" customFormat="1" ht="24">
      <c r="A172" s="534">
        <v>5313</v>
      </c>
      <c r="B172" s="534">
        <v>471900</v>
      </c>
      <c r="C172" s="535" t="s">
        <v>86</v>
      </c>
      <c r="D172" s="536">
        <f t="shared" si="39"/>
        <v>0</v>
      </c>
      <c r="E172" s="537"/>
      <c r="F172" s="537"/>
      <c r="G172" s="537"/>
      <c r="H172" s="537"/>
      <c r="I172" s="537"/>
      <c r="J172" s="537"/>
    </row>
    <row r="173" spans="1:10" s="525" customFormat="1" ht="12">
      <c r="A173" s="528">
        <v>5314</v>
      </c>
      <c r="B173" s="528">
        <v>472000</v>
      </c>
      <c r="C173" s="530" t="s">
        <v>725</v>
      </c>
      <c r="D173" s="531">
        <f t="shared" si="39"/>
        <v>0</v>
      </c>
      <c r="E173" s="531">
        <f t="shared" ref="E173:J173" si="45">SUM(E174:E182)</f>
        <v>0</v>
      </c>
      <c r="F173" s="531">
        <f t="shared" si="45"/>
        <v>0</v>
      </c>
      <c r="G173" s="531">
        <f t="shared" si="45"/>
        <v>0</v>
      </c>
      <c r="H173" s="531">
        <f t="shared" si="45"/>
        <v>0</v>
      </c>
      <c r="I173" s="531">
        <f t="shared" si="45"/>
        <v>0</v>
      </c>
      <c r="J173" s="531">
        <f t="shared" si="45"/>
        <v>0</v>
      </c>
    </row>
    <row r="174" spans="1:10" s="525" customFormat="1" ht="12">
      <c r="A174" s="534">
        <v>5315</v>
      </c>
      <c r="B174" s="534">
        <v>472100</v>
      </c>
      <c r="C174" s="535" t="s">
        <v>87</v>
      </c>
      <c r="D174" s="536">
        <f t="shared" si="39"/>
        <v>0</v>
      </c>
      <c r="E174" s="537"/>
      <c r="F174" s="537"/>
      <c r="G174" s="537"/>
      <c r="H174" s="537"/>
      <c r="I174" s="537"/>
      <c r="J174" s="537"/>
    </row>
    <row r="175" spans="1:10" s="525" customFormat="1" ht="12">
      <c r="A175" s="534">
        <v>5316</v>
      </c>
      <c r="B175" s="534">
        <v>472200</v>
      </c>
      <c r="C175" s="535" t="s">
        <v>726</v>
      </c>
      <c r="D175" s="536">
        <f t="shared" si="39"/>
        <v>0</v>
      </c>
      <c r="E175" s="537"/>
      <c r="F175" s="537"/>
      <c r="G175" s="537"/>
      <c r="H175" s="537"/>
      <c r="I175" s="537"/>
      <c r="J175" s="537"/>
    </row>
    <row r="176" spans="1:10" s="525" customFormat="1" ht="12">
      <c r="A176" s="534">
        <v>5317</v>
      </c>
      <c r="B176" s="534">
        <v>472300</v>
      </c>
      <c r="C176" s="535" t="s">
        <v>727</v>
      </c>
      <c r="D176" s="536">
        <f t="shared" si="39"/>
        <v>0</v>
      </c>
      <c r="E176" s="537"/>
      <c r="F176" s="537"/>
      <c r="G176" s="537"/>
      <c r="H176" s="537"/>
      <c r="I176" s="537"/>
      <c r="J176" s="537"/>
    </row>
    <row r="177" spans="1:10" s="525" customFormat="1" ht="12">
      <c r="A177" s="534">
        <v>5318</v>
      </c>
      <c r="B177" s="534">
        <v>472400</v>
      </c>
      <c r="C177" s="535" t="s">
        <v>728</v>
      </c>
      <c r="D177" s="536">
        <f t="shared" si="39"/>
        <v>0</v>
      </c>
      <c r="E177" s="537"/>
      <c r="F177" s="537"/>
      <c r="G177" s="537"/>
      <c r="H177" s="537"/>
      <c r="I177" s="537"/>
      <c r="J177" s="537"/>
    </row>
    <row r="178" spans="1:10" s="525" customFormat="1" ht="12">
      <c r="A178" s="534">
        <v>5319</v>
      </c>
      <c r="B178" s="534">
        <v>472500</v>
      </c>
      <c r="C178" s="535" t="s">
        <v>36</v>
      </c>
      <c r="D178" s="536">
        <f t="shared" si="39"/>
        <v>0</v>
      </c>
      <c r="E178" s="537"/>
      <c r="F178" s="537"/>
      <c r="G178" s="537"/>
      <c r="H178" s="537"/>
      <c r="I178" s="537"/>
      <c r="J178" s="537"/>
    </row>
    <row r="179" spans="1:10" s="525" customFormat="1" ht="12">
      <c r="A179" s="534">
        <v>5320</v>
      </c>
      <c r="B179" s="534">
        <v>472600</v>
      </c>
      <c r="C179" s="535" t="s">
        <v>37</v>
      </c>
      <c r="D179" s="536">
        <f t="shared" si="39"/>
        <v>0</v>
      </c>
      <c r="E179" s="537"/>
      <c r="F179" s="537"/>
      <c r="G179" s="537"/>
      <c r="H179" s="537"/>
      <c r="I179" s="537"/>
      <c r="J179" s="537"/>
    </row>
    <row r="180" spans="1:10" s="525" customFormat="1" ht="18" customHeight="1">
      <c r="A180" s="534">
        <v>5321</v>
      </c>
      <c r="B180" s="534">
        <v>472700</v>
      </c>
      <c r="C180" s="535" t="s">
        <v>729</v>
      </c>
      <c r="D180" s="536">
        <f t="shared" si="39"/>
        <v>0</v>
      </c>
      <c r="E180" s="537"/>
      <c r="F180" s="537"/>
      <c r="G180" s="537"/>
      <c r="H180" s="537"/>
      <c r="I180" s="537"/>
      <c r="J180" s="537"/>
    </row>
    <row r="181" spans="1:10" s="525" customFormat="1" ht="24.75" customHeight="1">
      <c r="A181" s="534">
        <v>5322</v>
      </c>
      <c r="B181" s="534">
        <v>472800</v>
      </c>
      <c r="C181" s="535" t="s">
        <v>730</v>
      </c>
      <c r="D181" s="536">
        <f t="shared" si="39"/>
        <v>0</v>
      </c>
      <c r="E181" s="537"/>
      <c r="F181" s="537"/>
      <c r="G181" s="537"/>
      <c r="H181" s="537"/>
      <c r="I181" s="537"/>
      <c r="J181" s="537"/>
    </row>
    <row r="182" spans="1:10" s="525" customFormat="1" ht="23.25" customHeight="1">
      <c r="A182" s="534">
        <v>5323</v>
      </c>
      <c r="B182" s="534">
        <v>472900</v>
      </c>
      <c r="C182" s="535" t="s">
        <v>548</v>
      </c>
      <c r="D182" s="536">
        <f t="shared" si="39"/>
        <v>0</v>
      </c>
      <c r="E182" s="537"/>
      <c r="F182" s="537"/>
      <c r="G182" s="537"/>
      <c r="H182" s="537"/>
      <c r="I182" s="537"/>
      <c r="J182" s="537"/>
    </row>
    <row r="183" spans="1:10" s="525" customFormat="1" ht="12">
      <c r="A183" s="528">
        <v>5324</v>
      </c>
      <c r="B183" s="528">
        <v>480000</v>
      </c>
      <c r="C183" s="530" t="s">
        <v>731</v>
      </c>
      <c r="D183" s="531">
        <f t="shared" si="39"/>
        <v>2</v>
      </c>
      <c r="E183" s="531">
        <f t="shared" ref="E183:J183" si="46">E184+E187+E191+E193+E196+E198</f>
        <v>0</v>
      </c>
      <c r="F183" s="531">
        <f t="shared" si="46"/>
        <v>0</v>
      </c>
      <c r="G183" s="531">
        <f t="shared" si="46"/>
        <v>0</v>
      </c>
      <c r="H183" s="531">
        <f t="shared" si="46"/>
        <v>2</v>
      </c>
      <c r="I183" s="531">
        <f t="shared" si="46"/>
        <v>0</v>
      </c>
      <c r="J183" s="531">
        <f t="shared" si="46"/>
        <v>0</v>
      </c>
    </row>
    <row r="184" spans="1:10" s="525" customFormat="1" ht="12">
      <c r="A184" s="528">
        <v>5325</v>
      </c>
      <c r="B184" s="528">
        <v>481000</v>
      </c>
      <c r="C184" s="530" t="s">
        <v>732</v>
      </c>
      <c r="D184" s="531">
        <f t="shared" si="39"/>
        <v>0</v>
      </c>
      <c r="E184" s="531">
        <f t="shared" ref="E184:J184" si="47">E185+E186</f>
        <v>0</v>
      </c>
      <c r="F184" s="531">
        <f t="shared" si="47"/>
        <v>0</v>
      </c>
      <c r="G184" s="531">
        <f t="shared" si="47"/>
        <v>0</v>
      </c>
      <c r="H184" s="531">
        <f t="shared" si="47"/>
        <v>0</v>
      </c>
      <c r="I184" s="531">
        <f t="shared" si="47"/>
        <v>0</v>
      </c>
      <c r="J184" s="531">
        <f t="shared" si="47"/>
        <v>0</v>
      </c>
    </row>
    <row r="185" spans="1:10" s="525" customFormat="1" ht="24">
      <c r="A185" s="534">
        <v>5326</v>
      </c>
      <c r="B185" s="534">
        <v>481100</v>
      </c>
      <c r="C185" s="535" t="s">
        <v>302</v>
      </c>
      <c r="D185" s="536">
        <f t="shared" si="39"/>
        <v>0</v>
      </c>
      <c r="E185" s="537"/>
      <c r="F185" s="537"/>
      <c r="G185" s="537"/>
      <c r="H185" s="537"/>
      <c r="I185" s="537"/>
      <c r="J185" s="537"/>
    </row>
    <row r="186" spans="1:10" s="525" customFormat="1" ht="12">
      <c r="A186" s="534">
        <v>5327</v>
      </c>
      <c r="B186" s="534">
        <v>481900</v>
      </c>
      <c r="C186" s="535" t="s">
        <v>303</v>
      </c>
      <c r="D186" s="536">
        <f t="shared" si="39"/>
        <v>0</v>
      </c>
      <c r="E186" s="537"/>
      <c r="F186" s="537"/>
      <c r="G186" s="537"/>
      <c r="H186" s="537"/>
      <c r="I186" s="537"/>
      <c r="J186" s="537"/>
    </row>
    <row r="187" spans="1:10" s="525" customFormat="1" ht="12">
      <c r="A187" s="528">
        <v>5328</v>
      </c>
      <c r="B187" s="528">
        <v>482000</v>
      </c>
      <c r="C187" s="530" t="s">
        <v>1693</v>
      </c>
      <c r="D187" s="531">
        <f t="shared" si="39"/>
        <v>2</v>
      </c>
      <c r="E187" s="531">
        <f t="shared" ref="E187:J187" si="48">SUM(E188:E190)</f>
        <v>0</v>
      </c>
      <c r="F187" s="531">
        <f t="shared" si="48"/>
        <v>0</v>
      </c>
      <c r="G187" s="531">
        <f t="shared" si="48"/>
        <v>0</v>
      </c>
      <c r="H187" s="531">
        <f t="shared" si="48"/>
        <v>2</v>
      </c>
      <c r="I187" s="531">
        <f t="shared" si="48"/>
        <v>0</v>
      </c>
      <c r="J187" s="531">
        <f t="shared" si="48"/>
        <v>0</v>
      </c>
    </row>
    <row r="188" spans="1:10" s="525" customFormat="1" ht="12">
      <c r="A188" s="534">
        <v>5329</v>
      </c>
      <c r="B188" s="534">
        <v>482100</v>
      </c>
      <c r="C188" s="535" t="s">
        <v>149</v>
      </c>
      <c r="D188" s="536">
        <f t="shared" si="39"/>
        <v>0</v>
      </c>
      <c r="E188" s="537"/>
      <c r="F188" s="537"/>
      <c r="G188" s="537"/>
      <c r="H188" s="537"/>
      <c r="I188" s="537"/>
      <c r="J188" s="537"/>
    </row>
    <row r="189" spans="1:10" s="525" customFormat="1" ht="12">
      <c r="A189" s="534">
        <v>5330</v>
      </c>
      <c r="B189" s="534">
        <v>482200</v>
      </c>
      <c r="C189" s="535" t="s">
        <v>57</v>
      </c>
      <c r="D189" s="536">
        <f t="shared" si="39"/>
        <v>2</v>
      </c>
      <c r="E189" s="537"/>
      <c r="F189" s="537"/>
      <c r="G189" s="537"/>
      <c r="H189" s="537">
        <v>2</v>
      </c>
      <c r="I189" s="537"/>
      <c r="J189" s="537"/>
    </row>
    <row r="190" spans="1:10" s="525" customFormat="1" ht="12">
      <c r="A190" s="534">
        <v>5331</v>
      </c>
      <c r="B190" s="534">
        <v>482300</v>
      </c>
      <c r="C190" s="535" t="s">
        <v>1691</v>
      </c>
      <c r="D190" s="536">
        <f t="shared" si="39"/>
        <v>0</v>
      </c>
      <c r="E190" s="537"/>
      <c r="F190" s="537"/>
      <c r="G190" s="537"/>
      <c r="H190" s="537"/>
      <c r="I190" s="537"/>
      <c r="J190" s="537"/>
    </row>
    <row r="191" spans="1:10" s="525" customFormat="1" ht="12">
      <c r="A191" s="528">
        <v>5332</v>
      </c>
      <c r="B191" s="528">
        <v>483000</v>
      </c>
      <c r="C191" s="530" t="s">
        <v>734</v>
      </c>
      <c r="D191" s="531">
        <f t="shared" si="39"/>
        <v>0</v>
      </c>
      <c r="E191" s="531">
        <f t="shared" ref="E191:J191" si="49">E192</f>
        <v>0</v>
      </c>
      <c r="F191" s="531">
        <f t="shared" si="49"/>
        <v>0</v>
      </c>
      <c r="G191" s="531">
        <f t="shared" si="49"/>
        <v>0</v>
      </c>
      <c r="H191" s="531">
        <f t="shared" si="49"/>
        <v>0</v>
      </c>
      <c r="I191" s="531">
        <f t="shared" si="49"/>
        <v>0</v>
      </c>
      <c r="J191" s="531">
        <f t="shared" si="49"/>
        <v>0</v>
      </c>
    </row>
    <row r="192" spans="1:10" s="525" customFormat="1" ht="12">
      <c r="A192" s="534">
        <v>5333</v>
      </c>
      <c r="B192" s="534">
        <v>483100</v>
      </c>
      <c r="C192" s="535" t="s">
        <v>0</v>
      </c>
      <c r="D192" s="536">
        <f t="shared" si="39"/>
        <v>0</v>
      </c>
      <c r="E192" s="537"/>
      <c r="F192" s="537"/>
      <c r="G192" s="537"/>
      <c r="H192" s="537"/>
      <c r="I192" s="537"/>
      <c r="J192" s="537"/>
    </row>
    <row r="193" spans="1:10" s="525" customFormat="1" ht="36">
      <c r="A193" s="528">
        <v>5334</v>
      </c>
      <c r="B193" s="528">
        <v>484000</v>
      </c>
      <c r="C193" s="530" t="s">
        <v>735</v>
      </c>
      <c r="D193" s="531">
        <f t="shared" si="39"/>
        <v>0</v>
      </c>
      <c r="E193" s="531">
        <f t="shared" ref="E193:J193" si="50">E194+E195</f>
        <v>0</v>
      </c>
      <c r="F193" s="531">
        <f t="shared" si="50"/>
        <v>0</v>
      </c>
      <c r="G193" s="531">
        <f t="shared" si="50"/>
        <v>0</v>
      </c>
      <c r="H193" s="531">
        <f t="shared" si="50"/>
        <v>0</v>
      </c>
      <c r="I193" s="531">
        <f t="shared" si="50"/>
        <v>0</v>
      </c>
      <c r="J193" s="531">
        <f t="shared" si="50"/>
        <v>0</v>
      </c>
    </row>
    <row r="194" spans="1:10" s="525" customFormat="1" ht="24">
      <c r="A194" s="534">
        <v>5335</v>
      </c>
      <c r="B194" s="534">
        <v>484100</v>
      </c>
      <c r="C194" s="535" t="s">
        <v>490</v>
      </c>
      <c r="D194" s="536">
        <f t="shared" si="39"/>
        <v>0</v>
      </c>
      <c r="E194" s="537"/>
      <c r="F194" s="537"/>
      <c r="G194" s="537"/>
      <c r="H194" s="537"/>
      <c r="I194" s="537"/>
      <c r="J194" s="537"/>
    </row>
    <row r="195" spans="1:10" s="525" customFormat="1" ht="12">
      <c r="A195" s="534">
        <v>5336</v>
      </c>
      <c r="B195" s="534">
        <v>484200</v>
      </c>
      <c r="C195" s="535" t="s">
        <v>383</v>
      </c>
      <c r="D195" s="536">
        <f t="shared" si="39"/>
        <v>0</v>
      </c>
      <c r="E195" s="537"/>
      <c r="F195" s="537"/>
      <c r="G195" s="537"/>
      <c r="H195" s="537"/>
      <c r="I195" s="537"/>
      <c r="J195" s="537"/>
    </row>
    <row r="196" spans="1:10" s="525" customFormat="1" ht="24">
      <c r="A196" s="528">
        <v>5337</v>
      </c>
      <c r="B196" s="528">
        <v>485000</v>
      </c>
      <c r="C196" s="530" t="s">
        <v>736</v>
      </c>
      <c r="D196" s="531">
        <f t="shared" si="39"/>
        <v>0</v>
      </c>
      <c r="E196" s="531">
        <f t="shared" ref="E196:J196" si="51">E197</f>
        <v>0</v>
      </c>
      <c r="F196" s="531">
        <f t="shared" si="51"/>
        <v>0</v>
      </c>
      <c r="G196" s="531">
        <f t="shared" si="51"/>
        <v>0</v>
      </c>
      <c r="H196" s="531">
        <f t="shared" si="51"/>
        <v>0</v>
      </c>
      <c r="I196" s="531">
        <f t="shared" si="51"/>
        <v>0</v>
      </c>
      <c r="J196" s="531">
        <f t="shared" si="51"/>
        <v>0</v>
      </c>
    </row>
    <row r="197" spans="1:10" s="525" customFormat="1" ht="12">
      <c r="A197" s="534">
        <v>5338</v>
      </c>
      <c r="B197" s="534">
        <v>485100</v>
      </c>
      <c r="C197" s="535" t="s">
        <v>737</v>
      </c>
      <c r="D197" s="536">
        <f t="shared" si="39"/>
        <v>0</v>
      </c>
      <c r="E197" s="537"/>
      <c r="F197" s="537"/>
      <c r="G197" s="537"/>
      <c r="H197" s="537"/>
      <c r="I197" s="537"/>
      <c r="J197" s="537"/>
    </row>
    <row r="198" spans="1:10" s="525" customFormat="1" ht="24">
      <c r="A198" s="528">
        <v>5339</v>
      </c>
      <c r="B198" s="528">
        <v>489000</v>
      </c>
      <c r="C198" s="530" t="s">
        <v>738</v>
      </c>
      <c r="D198" s="531">
        <f t="shared" si="39"/>
        <v>0</v>
      </c>
      <c r="E198" s="531">
        <f t="shared" ref="E198:J198" si="52">E199</f>
        <v>0</v>
      </c>
      <c r="F198" s="531">
        <f t="shared" si="52"/>
        <v>0</v>
      </c>
      <c r="G198" s="531">
        <f t="shared" si="52"/>
        <v>0</v>
      </c>
      <c r="H198" s="531">
        <f t="shared" si="52"/>
        <v>0</v>
      </c>
      <c r="I198" s="531">
        <f t="shared" si="52"/>
        <v>0</v>
      </c>
      <c r="J198" s="531">
        <f t="shared" si="52"/>
        <v>0</v>
      </c>
    </row>
    <row r="199" spans="1:10" s="525" customFormat="1" ht="24">
      <c r="A199" s="534">
        <v>5340</v>
      </c>
      <c r="B199" s="534">
        <v>489100</v>
      </c>
      <c r="C199" s="535" t="s">
        <v>491</v>
      </c>
      <c r="D199" s="536">
        <f t="shared" si="39"/>
        <v>0</v>
      </c>
      <c r="E199" s="537"/>
      <c r="F199" s="537"/>
      <c r="G199" s="537"/>
      <c r="H199" s="537"/>
      <c r="I199" s="537"/>
      <c r="J199" s="537"/>
    </row>
    <row r="200" spans="1:10" s="525" customFormat="1" ht="24">
      <c r="A200" s="528">
        <v>5341</v>
      </c>
      <c r="B200" s="528">
        <v>500000</v>
      </c>
      <c r="C200" s="530" t="s">
        <v>739</v>
      </c>
      <c r="D200" s="531">
        <f t="shared" si="39"/>
        <v>327</v>
      </c>
      <c r="E200" s="531">
        <f t="shared" ref="E200:J200" si="53">E201+E223+E232+E235+E243</f>
        <v>0</v>
      </c>
      <c r="F200" s="531">
        <f t="shared" si="53"/>
        <v>0</v>
      </c>
      <c r="G200" s="531">
        <f t="shared" si="53"/>
        <v>0</v>
      </c>
      <c r="H200" s="531">
        <f t="shared" si="53"/>
        <v>0</v>
      </c>
      <c r="I200" s="531">
        <f t="shared" si="53"/>
        <v>0</v>
      </c>
      <c r="J200" s="531">
        <f t="shared" si="53"/>
        <v>327</v>
      </c>
    </row>
    <row r="201" spans="1:10" s="525" customFormat="1" ht="12">
      <c r="A201" s="528">
        <v>5342</v>
      </c>
      <c r="B201" s="528">
        <v>510000</v>
      </c>
      <c r="C201" s="530" t="s">
        <v>740</v>
      </c>
      <c r="D201" s="531">
        <f t="shared" si="39"/>
        <v>327</v>
      </c>
      <c r="E201" s="531">
        <f t="shared" ref="E201:J201" si="54">E202+E207+E217+E219+E221</f>
        <v>0</v>
      </c>
      <c r="F201" s="531">
        <f t="shared" si="54"/>
        <v>0</v>
      </c>
      <c r="G201" s="531">
        <f t="shared" si="54"/>
        <v>0</v>
      </c>
      <c r="H201" s="531">
        <f t="shared" si="54"/>
        <v>0</v>
      </c>
      <c r="I201" s="531">
        <f t="shared" si="54"/>
        <v>0</v>
      </c>
      <c r="J201" s="531">
        <f t="shared" si="54"/>
        <v>327</v>
      </c>
    </row>
    <row r="202" spans="1:10" s="525" customFormat="1" ht="12">
      <c r="A202" s="528">
        <v>5343</v>
      </c>
      <c r="B202" s="528">
        <v>511000</v>
      </c>
      <c r="C202" s="530" t="s">
        <v>741</v>
      </c>
      <c r="D202" s="531">
        <f t="shared" si="39"/>
        <v>0</v>
      </c>
      <c r="E202" s="531">
        <f t="shared" ref="E202:J202" si="55">SUM(E203:E206)</f>
        <v>0</v>
      </c>
      <c r="F202" s="531">
        <f t="shared" si="55"/>
        <v>0</v>
      </c>
      <c r="G202" s="531">
        <f t="shared" si="55"/>
        <v>0</v>
      </c>
      <c r="H202" s="531">
        <f t="shared" si="55"/>
        <v>0</v>
      </c>
      <c r="I202" s="531">
        <f t="shared" si="55"/>
        <v>0</v>
      </c>
      <c r="J202" s="531">
        <f t="shared" si="55"/>
        <v>0</v>
      </c>
    </row>
    <row r="203" spans="1:10" s="525" customFormat="1" ht="12">
      <c r="A203" s="534">
        <v>5344</v>
      </c>
      <c r="B203" s="534">
        <v>511100</v>
      </c>
      <c r="C203" s="535" t="s">
        <v>480</v>
      </c>
      <c r="D203" s="536">
        <f t="shared" si="39"/>
        <v>0</v>
      </c>
      <c r="E203" s="537"/>
      <c r="F203" s="537"/>
      <c r="G203" s="537"/>
      <c r="H203" s="537"/>
      <c r="I203" s="537"/>
      <c r="J203" s="537"/>
    </row>
    <row r="204" spans="1:10" s="525" customFormat="1" ht="12">
      <c r="A204" s="534">
        <v>5345</v>
      </c>
      <c r="B204" s="534">
        <v>511200</v>
      </c>
      <c r="C204" s="535" t="s">
        <v>481</v>
      </c>
      <c r="D204" s="536">
        <f t="shared" si="39"/>
        <v>0</v>
      </c>
      <c r="E204" s="537"/>
      <c r="F204" s="537"/>
      <c r="G204" s="537"/>
      <c r="H204" s="537"/>
      <c r="I204" s="537"/>
      <c r="J204" s="537"/>
    </row>
    <row r="205" spans="1:10" s="525" customFormat="1" ht="12">
      <c r="A205" s="534">
        <v>5346</v>
      </c>
      <c r="B205" s="534">
        <v>511300</v>
      </c>
      <c r="C205" s="535" t="s">
        <v>482</v>
      </c>
      <c r="D205" s="536">
        <f t="shared" si="39"/>
        <v>0</v>
      </c>
      <c r="E205" s="537"/>
      <c r="F205" s="537"/>
      <c r="G205" s="537"/>
      <c r="H205" s="537"/>
      <c r="I205" s="537"/>
      <c r="J205" s="537"/>
    </row>
    <row r="206" spans="1:10" s="525" customFormat="1" ht="12">
      <c r="A206" s="534">
        <v>5347</v>
      </c>
      <c r="B206" s="534">
        <v>511400</v>
      </c>
      <c r="C206" s="535" t="s">
        <v>483</v>
      </c>
      <c r="D206" s="536">
        <f t="shared" si="39"/>
        <v>0</v>
      </c>
      <c r="E206" s="537"/>
      <c r="F206" s="537"/>
      <c r="G206" s="537"/>
      <c r="H206" s="537"/>
      <c r="I206" s="537"/>
      <c r="J206" s="537"/>
    </row>
    <row r="207" spans="1:10" s="525" customFormat="1" ht="12">
      <c r="A207" s="528">
        <v>5348</v>
      </c>
      <c r="B207" s="528">
        <v>512000</v>
      </c>
      <c r="C207" s="530" t="s">
        <v>742</v>
      </c>
      <c r="D207" s="531">
        <f t="shared" si="39"/>
        <v>327</v>
      </c>
      <c r="E207" s="531">
        <f t="shared" ref="E207:J207" si="56">SUM(E208:E216)</f>
        <v>0</v>
      </c>
      <c r="F207" s="531">
        <f t="shared" si="56"/>
        <v>0</v>
      </c>
      <c r="G207" s="531">
        <f t="shared" si="56"/>
        <v>0</v>
      </c>
      <c r="H207" s="531">
        <f t="shared" si="56"/>
        <v>0</v>
      </c>
      <c r="I207" s="531">
        <f t="shared" si="56"/>
        <v>0</v>
      </c>
      <c r="J207" s="531">
        <f t="shared" si="56"/>
        <v>327</v>
      </c>
    </row>
    <row r="208" spans="1:10" s="525" customFormat="1" ht="12">
      <c r="A208" s="534">
        <v>5349</v>
      </c>
      <c r="B208" s="534">
        <v>512100</v>
      </c>
      <c r="C208" s="535" t="s">
        <v>484</v>
      </c>
      <c r="D208" s="536">
        <f t="shared" si="39"/>
        <v>0</v>
      </c>
      <c r="E208" s="537"/>
      <c r="F208" s="537"/>
      <c r="G208" s="537"/>
      <c r="H208" s="537"/>
      <c r="I208" s="537"/>
      <c r="J208" s="537"/>
    </row>
    <row r="209" spans="1:10" s="525" customFormat="1" ht="12">
      <c r="A209" s="534">
        <v>5350</v>
      </c>
      <c r="B209" s="534">
        <v>512200</v>
      </c>
      <c r="C209" s="535" t="s">
        <v>146</v>
      </c>
      <c r="D209" s="536">
        <f t="shared" si="39"/>
        <v>327</v>
      </c>
      <c r="E209" s="537"/>
      <c r="F209" s="537"/>
      <c r="G209" s="537"/>
      <c r="H209" s="537"/>
      <c r="I209" s="537"/>
      <c r="J209" s="537">
        <v>327</v>
      </c>
    </row>
    <row r="210" spans="1:10" s="525" customFormat="1" ht="12">
      <c r="A210" s="534">
        <v>5351</v>
      </c>
      <c r="B210" s="534">
        <v>512300</v>
      </c>
      <c r="C210" s="535" t="s">
        <v>147</v>
      </c>
      <c r="D210" s="536">
        <f t="shared" si="39"/>
        <v>0</v>
      </c>
      <c r="E210" s="537"/>
      <c r="F210" s="537"/>
      <c r="G210" s="537"/>
      <c r="H210" s="537"/>
      <c r="I210" s="537"/>
      <c r="J210" s="537"/>
    </row>
    <row r="211" spans="1:10" s="525" customFormat="1" ht="12">
      <c r="A211" s="534">
        <v>5352</v>
      </c>
      <c r="B211" s="534">
        <v>512400</v>
      </c>
      <c r="C211" s="535" t="s">
        <v>285</v>
      </c>
      <c r="D211" s="536">
        <f t="shared" si="39"/>
        <v>0</v>
      </c>
      <c r="E211" s="537"/>
      <c r="F211" s="537"/>
      <c r="G211" s="537"/>
      <c r="H211" s="537"/>
      <c r="I211" s="537"/>
      <c r="J211" s="537"/>
    </row>
    <row r="212" spans="1:10" s="525" customFormat="1" ht="12">
      <c r="A212" s="534">
        <v>5353</v>
      </c>
      <c r="B212" s="534">
        <v>512500</v>
      </c>
      <c r="C212" s="535" t="s">
        <v>148</v>
      </c>
      <c r="D212" s="536">
        <f t="shared" si="39"/>
        <v>0</v>
      </c>
      <c r="E212" s="537"/>
      <c r="F212" s="537"/>
      <c r="G212" s="537"/>
      <c r="H212" s="537"/>
      <c r="I212" s="537"/>
      <c r="J212" s="537"/>
    </row>
    <row r="213" spans="1:10" s="525" customFormat="1" ht="12">
      <c r="A213" s="534">
        <v>5354</v>
      </c>
      <c r="B213" s="534">
        <v>512600</v>
      </c>
      <c r="C213" s="535" t="s">
        <v>631</v>
      </c>
      <c r="D213" s="536">
        <f t="shared" si="39"/>
        <v>0</v>
      </c>
      <c r="E213" s="537"/>
      <c r="F213" s="537"/>
      <c r="G213" s="537"/>
      <c r="H213" s="537"/>
      <c r="I213" s="537"/>
      <c r="J213" s="537"/>
    </row>
    <row r="214" spans="1:10" s="525" customFormat="1" ht="12">
      <c r="A214" s="534">
        <v>5355</v>
      </c>
      <c r="B214" s="534">
        <v>512700</v>
      </c>
      <c r="C214" s="535" t="s">
        <v>95</v>
      </c>
      <c r="D214" s="536">
        <f t="shared" si="39"/>
        <v>0</v>
      </c>
      <c r="E214" s="537"/>
      <c r="F214" s="537"/>
      <c r="G214" s="537"/>
      <c r="H214" s="537"/>
      <c r="I214" s="537"/>
      <c r="J214" s="537"/>
    </row>
    <row r="215" spans="1:10" s="525" customFormat="1" ht="12">
      <c r="A215" s="534">
        <v>5356</v>
      </c>
      <c r="B215" s="534">
        <v>512800</v>
      </c>
      <c r="C215" s="535" t="s">
        <v>96</v>
      </c>
      <c r="D215" s="536">
        <f t="shared" si="39"/>
        <v>0</v>
      </c>
      <c r="E215" s="537"/>
      <c r="F215" s="537"/>
      <c r="G215" s="537"/>
      <c r="H215" s="537"/>
      <c r="I215" s="537"/>
      <c r="J215" s="537"/>
    </row>
    <row r="216" spans="1:10" s="525" customFormat="1" ht="12">
      <c r="A216" s="534">
        <v>5357</v>
      </c>
      <c r="B216" s="534">
        <v>512900</v>
      </c>
      <c r="C216" s="535" t="s">
        <v>485</v>
      </c>
      <c r="D216" s="536">
        <f t="shared" si="39"/>
        <v>0</v>
      </c>
      <c r="E216" s="537"/>
      <c r="F216" s="537"/>
      <c r="G216" s="537"/>
      <c r="H216" s="537"/>
      <c r="I216" s="537"/>
      <c r="J216" s="537"/>
    </row>
    <row r="217" spans="1:10" s="525" customFormat="1" ht="12">
      <c r="A217" s="528">
        <v>5358</v>
      </c>
      <c r="B217" s="528">
        <v>513000</v>
      </c>
      <c r="C217" s="530" t="s">
        <v>743</v>
      </c>
      <c r="D217" s="531">
        <f t="shared" si="39"/>
        <v>0</v>
      </c>
      <c r="E217" s="531">
        <f t="shared" ref="E217:J217" si="57">E218</f>
        <v>0</v>
      </c>
      <c r="F217" s="531">
        <f t="shared" si="57"/>
        <v>0</v>
      </c>
      <c r="G217" s="531">
        <f t="shared" si="57"/>
        <v>0</v>
      </c>
      <c r="H217" s="531">
        <f t="shared" si="57"/>
        <v>0</v>
      </c>
      <c r="I217" s="531">
        <f t="shared" si="57"/>
        <v>0</v>
      </c>
      <c r="J217" s="531">
        <f t="shared" si="57"/>
        <v>0</v>
      </c>
    </row>
    <row r="218" spans="1:10" s="525" customFormat="1" ht="12">
      <c r="A218" s="534">
        <v>5359</v>
      </c>
      <c r="B218" s="534">
        <v>513100</v>
      </c>
      <c r="C218" s="535" t="s">
        <v>492</v>
      </c>
      <c r="D218" s="536">
        <f t="shared" si="39"/>
        <v>0</v>
      </c>
      <c r="E218" s="537"/>
      <c r="F218" s="537"/>
      <c r="G218" s="537"/>
      <c r="H218" s="537"/>
      <c r="I218" s="537"/>
      <c r="J218" s="537"/>
    </row>
    <row r="219" spans="1:10" s="525" customFormat="1" ht="12">
      <c r="A219" s="528">
        <v>5360</v>
      </c>
      <c r="B219" s="528">
        <v>514000</v>
      </c>
      <c r="C219" s="530" t="s">
        <v>744</v>
      </c>
      <c r="D219" s="531">
        <f t="shared" si="39"/>
        <v>0</v>
      </c>
      <c r="E219" s="531">
        <f t="shared" ref="E219:J219" si="58">E220</f>
        <v>0</v>
      </c>
      <c r="F219" s="531">
        <f t="shared" si="58"/>
        <v>0</v>
      </c>
      <c r="G219" s="531">
        <f t="shared" si="58"/>
        <v>0</v>
      </c>
      <c r="H219" s="531">
        <f t="shared" si="58"/>
        <v>0</v>
      </c>
      <c r="I219" s="531">
        <f t="shared" si="58"/>
        <v>0</v>
      </c>
      <c r="J219" s="531">
        <f t="shared" si="58"/>
        <v>0</v>
      </c>
    </row>
    <row r="220" spans="1:10" s="525" customFormat="1" ht="12">
      <c r="A220" s="534">
        <v>5361</v>
      </c>
      <c r="B220" s="534">
        <v>514100</v>
      </c>
      <c r="C220" s="535" t="s">
        <v>486</v>
      </c>
      <c r="D220" s="536">
        <f t="shared" si="39"/>
        <v>0</v>
      </c>
      <c r="E220" s="537"/>
      <c r="F220" s="537"/>
      <c r="G220" s="537"/>
      <c r="H220" s="537"/>
      <c r="I220" s="537"/>
      <c r="J220" s="537"/>
    </row>
    <row r="221" spans="1:10" s="525" customFormat="1" ht="12">
      <c r="A221" s="528">
        <v>5362</v>
      </c>
      <c r="B221" s="528">
        <v>515000</v>
      </c>
      <c r="C221" s="530" t="s">
        <v>745</v>
      </c>
      <c r="D221" s="531">
        <f t="shared" si="39"/>
        <v>0</v>
      </c>
      <c r="E221" s="531">
        <f t="shared" ref="E221:J221" si="59">E222</f>
        <v>0</v>
      </c>
      <c r="F221" s="531">
        <f t="shared" si="59"/>
        <v>0</v>
      </c>
      <c r="G221" s="531">
        <f t="shared" si="59"/>
        <v>0</v>
      </c>
      <c r="H221" s="531">
        <f t="shared" si="59"/>
        <v>0</v>
      </c>
      <c r="I221" s="531">
        <f t="shared" si="59"/>
        <v>0</v>
      </c>
      <c r="J221" s="531">
        <f t="shared" si="59"/>
        <v>0</v>
      </c>
    </row>
    <row r="222" spans="1:10" s="525" customFormat="1" ht="12">
      <c r="A222" s="534">
        <v>5363</v>
      </c>
      <c r="B222" s="534">
        <v>515100</v>
      </c>
      <c r="C222" s="535" t="s">
        <v>390</v>
      </c>
      <c r="D222" s="536">
        <f t="shared" si="39"/>
        <v>0</v>
      </c>
      <c r="E222" s="537"/>
      <c r="F222" s="537"/>
      <c r="G222" s="537"/>
      <c r="H222" s="537"/>
      <c r="I222" s="537"/>
      <c r="J222" s="537"/>
    </row>
    <row r="223" spans="1:10" s="525" customFormat="1" ht="12">
      <c r="A223" s="528">
        <v>5364</v>
      </c>
      <c r="B223" s="528">
        <v>520000</v>
      </c>
      <c r="C223" s="530" t="s">
        <v>746</v>
      </c>
      <c r="D223" s="531">
        <f t="shared" ref="D223:D288" si="60">SUM(E223:J223)</f>
        <v>0</v>
      </c>
      <c r="E223" s="531">
        <f t="shared" ref="E223:J223" si="61">E224+E226+E230</f>
        <v>0</v>
      </c>
      <c r="F223" s="531">
        <f t="shared" si="61"/>
        <v>0</v>
      </c>
      <c r="G223" s="531">
        <f t="shared" si="61"/>
        <v>0</v>
      </c>
      <c r="H223" s="531">
        <f t="shared" si="61"/>
        <v>0</v>
      </c>
      <c r="I223" s="531">
        <f t="shared" si="61"/>
        <v>0</v>
      </c>
      <c r="J223" s="531">
        <f t="shared" si="61"/>
        <v>0</v>
      </c>
    </row>
    <row r="224" spans="1:10" s="525" customFormat="1" ht="12">
      <c r="A224" s="528">
        <v>5365</v>
      </c>
      <c r="B224" s="528">
        <v>521000</v>
      </c>
      <c r="C224" s="530" t="s">
        <v>747</v>
      </c>
      <c r="D224" s="531">
        <f t="shared" si="60"/>
        <v>0</v>
      </c>
      <c r="E224" s="531">
        <f t="shared" ref="E224:J224" si="62">E225</f>
        <v>0</v>
      </c>
      <c r="F224" s="531">
        <f t="shared" si="62"/>
        <v>0</v>
      </c>
      <c r="G224" s="531">
        <f t="shared" si="62"/>
        <v>0</v>
      </c>
      <c r="H224" s="531">
        <f t="shared" si="62"/>
        <v>0</v>
      </c>
      <c r="I224" s="531">
        <f t="shared" si="62"/>
        <v>0</v>
      </c>
      <c r="J224" s="531">
        <f t="shared" si="62"/>
        <v>0</v>
      </c>
    </row>
    <row r="225" spans="1:10" s="525" customFormat="1" ht="12">
      <c r="A225" s="534">
        <v>5366</v>
      </c>
      <c r="B225" s="534">
        <v>521100</v>
      </c>
      <c r="C225" s="535" t="s">
        <v>273</v>
      </c>
      <c r="D225" s="536">
        <f t="shared" si="60"/>
        <v>0</v>
      </c>
      <c r="E225" s="537"/>
      <c r="F225" s="537"/>
      <c r="G225" s="537"/>
      <c r="H225" s="537"/>
      <c r="I225" s="537"/>
      <c r="J225" s="537"/>
    </row>
    <row r="226" spans="1:10" s="525" customFormat="1" ht="12">
      <c r="A226" s="528">
        <v>5367</v>
      </c>
      <c r="B226" s="528">
        <v>522000</v>
      </c>
      <c r="C226" s="530" t="s">
        <v>748</v>
      </c>
      <c r="D226" s="531">
        <f t="shared" si="60"/>
        <v>0</v>
      </c>
      <c r="E226" s="531">
        <f t="shared" ref="E226:J226" si="63">SUM(E227:E229)</f>
        <v>0</v>
      </c>
      <c r="F226" s="531">
        <f t="shared" si="63"/>
        <v>0</v>
      </c>
      <c r="G226" s="531">
        <f t="shared" si="63"/>
        <v>0</v>
      </c>
      <c r="H226" s="531">
        <f t="shared" si="63"/>
        <v>0</v>
      </c>
      <c r="I226" s="531">
        <f t="shared" si="63"/>
        <v>0</v>
      </c>
      <c r="J226" s="531">
        <f t="shared" si="63"/>
        <v>0</v>
      </c>
    </row>
    <row r="227" spans="1:10" s="525" customFormat="1" ht="12">
      <c r="A227" s="534">
        <v>5368</v>
      </c>
      <c r="B227" s="534">
        <v>522100</v>
      </c>
      <c r="C227" s="535" t="s">
        <v>454</v>
      </c>
      <c r="D227" s="536">
        <f t="shared" si="60"/>
        <v>0</v>
      </c>
      <c r="E227" s="537"/>
      <c r="F227" s="537"/>
      <c r="G227" s="537"/>
      <c r="H227" s="537"/>
      <c r="I227" s="537"/>
      <c r="J227" s="537"/>
    </row>
    <row r="228" spans="1:10" s="525" customFormat="1" ht="12">
      <c r="A228" s="534">
        <v>5369</v>
      </c>
      <c r="B228" s="534">
        <v>522200</v>
      </c>
      <c r="C228" s="535" t="s">
        <v>267</v>
      </c>
      <c r="D228" s="536">
        <f t="shared" si="60"/>
        <v>0</v>
      </c>
      <c r="E228" s="537"/>
      <c r="F228" s="537"/>
      <c r="G228" s="537"/>
      <c r="H228" s="537"/>
      <c r="I228" s="537"/>
      <c r="J228" s="537"/>
    </row>
    <row r="229" spans="1:10" s="525" customFormat="1" ht="12">
      <c r="A229" s="534">
        <v>5370</v>
      </c>
      <c r="B229" s="534">
        <v>522300</v>
      </c>
      <c r="C229" s="535" t="s">
        <v>268</v>
      </c>
      <c r="D229" s="536">
        <f t="shared" si="60"/>
        <v>0</v>
      </c>
      <c r="E229" s="537"/>
      <c r="F229" s="537"/>
      <c r="G229" s="537"/>
      <c r="H229" s="537"/>
      <c r="I229" s="537"/>
      <c r="J229" s="537"/>
    </row>
    <row r="230" spans="1:10" s="525" customFormat="1" ht="12">
      <c r="A230" s="528">
        <v>5371</v>
      </c>
      <c r="B230" s="528">
        <v>523000</v>
      </c>
      <c r="C230" s="530" t="s">
        <v>749</v>
      </c>
      <c r="D230" s="531">
        <f t="shared" si="60"/>
        <v>0</v>
      </c>
      <c r="E230" s="531">
        <f t="shared" ref="E230:J230" si="64">E231</f>
        <v>0</v>
      </c>
      <c r="F230" s="531">
        <f t="shared" si="64"/>
        <v>0</v>
      </c>
      <c r="G230" s="531">
        <f t="shared" si="64"/>
        <v>0</v>
      </c>
      <c r="H230" s="531">
        <f t="shared" si="64"/>
        <v>0</v>
      </c>
      <c r="I230" s="531">
        <f t="shared" si="64"/>
        <v>0</v>
      </c>
      <c r="J230" s="531">
        <f t="shared" si="64"/>
        <v>0</v>
      </c>
    </row>
    <row r="231" spans="1:10" s="525" customFormat="1" ht="12">
      <c r="A231" s="534">
        <v>5372</v>
      </c>
      <c r="B231" s="534">
        <v>523100</v>
      </c>
      <c r="C231" s="535" t="s">
        <v>269</v>
      </c>
      <c r="D231" s="536">
        <f t="shared" si="60"/>
        <v>0</v>
      </c>
      <c r="E231" s="537"/>
      <c r="F231" s="537"/>
      <c r="G231" s="537"/>
      <c r="H231" s="537"/>
      <c r="I231" s="537"/>
      <c r="J231" s="537"/>
    </row>
    <row r="232" spans="1:10" s="525" customFormat="1" ht="12">
      <c r="A232" s="528">
        <v>5373</v>
      </c>
      <c r="B232" s="528">
        <v>530000</v>
      </c>
      <c r="C232" s="530" t="s">
        <v>750</v>
      </c>
      <c r="D232" s="531">
        <f t="shared" si="60"/>
        <v>0</v>
      </c>
      <c r="E232" s="531">
        <f t="shared" ref="E232:J233" si="65">E233</f>
        <v>0</v>
      </c>
      <c r="F232" s="531">
        <f t="shared" si="65"/>
        <v>0</v>
      </c>
      <c r="G232" s="531">
        <f t="shared" si="65"/>
        <v>0</v>
      </c>
      <c r="H232" s="531">
        <f t="shared" si="65"/>
        <v>0</v>
      </c>
      <c r="I232" s="531">
        <f t="shared" si="65"/>
        <v>0</v>
      </c>
      <c r="J232" s="531">
        <f t="shared" si="65"/>
        <v>0</v>
      </c>
    </row>
    <row r="233" spans="1:10" s="525" customFormat="1" ht="12">
      <c r="A233" s="528">
        <v>5374</v>
      </c>
      <c r="B233" s="528">
        <v>531000</v>
      </c>
      <c r="C233" s="530" t="s">
        <v>751</v>
      </c>
      <c r="D233" s="531">
        <f t="shared" si="60"/>
        <v>0</v>
      </c>
      <c r="E233" s="531">
        <f t="shared" si="65"/>
        <v>0</v>
      </c>
      <c r="F233" s="531">
        <f t="shared" si="65"/>
        <v>0</v>
      </c>
      <c r="G233" s="531">
        <f t="shared" si="65"/>
        <v>0</v>
      </c>
      <c r="H233" s="531">
        <f t="shared" si="65"/>
        <v>0</v>
      </c>
      <c r="I233" s="531">
        <f t="shared" si="65"/>
        <v>0</v>
      </c>
      <c r="J233" s="531">
        <f t="shared" si="65"/>
        <v>0</v>
      </c>
    </row>
    <row r="234" spans="1:10" s="525" customFormat="1" ht="12">
      <c r="A234" s="534">
        <v>5375</v>
      </c>
      <c r="B234" s="534">
        <v>531100</v>
      </c>
      <c r="C234" s="535" t="s">
        <v>365</v>
      </c>
      <c r="D234" s="536">
        <f t="shared" si="60"/>
        <v>0</v>
      </c>
      <c r="E234" s="537"/>
      <c r="F234" s="537"/>
      <c r="G234" s="537"/>
      <c r="H234" s="537"/>
      <c r="I234" s="537"/>
      <c r="J234" s="537"/>
    </row>
    <row r="235" spans="1:10" s="525" customFormat="1" ht="12">
      <c r="A235" s="528">
        <v>5376</v>
      </c>
      <c r="B235" s="528">
        <v>540000</v>
      </c>
      <c r="C235" s="530" t="s">
        <v>752</v>
      </c>
      <c r="D235" s="531">
        <f t="shared" si="60"/>
        <v>0</v>
      </c>
      <c r="E235" s="531">
        <f t="shared" ref="E235:J235" si="66">E236+E238+E240</f>
        <v>0</v>
      </c>
      <c r="F235" s="531">
        <f t="shared" si="66"/>
        <v>0</v>
      </c>
      <c r="G235" s="531">
        <f t="shared" si="66"/>
        <v>0</v>
      </c>
      <c r="H235" s="531">
        <f t="shared" si="66"/>
        <v>0</v>
      </c>
      <c r="I235" s="531">
        <f t="shared" si="66"/>
        <v>0</v>
      </c>
      <c r="J235" s="531">
        <f t="shared" si="66"/>
        <v>0</v>
      </c>
    </row>
    <row r="236" spans="1:10" s="525" customFormat="1" ht="12">
      <c r="A236" s="528">
        <v>5377</v>
      </c>
      <c r="B236" s="528">
        <v>541000</v>
      </c>
      <c r="C236" s="530" t="s">
        <v>753</v>
      </c>
      <c r="D236" s="531">
        <f t="shared" si="60"/>
        <v>0</v>
      </c>
      <c r="E236" s="531">
        <f t="shared" ref="E236:J236" si="67">E237</f>
        <v>0</v>
      </c>
      <c r="F236" s="531">
        <f t="shared" si="67"/>
        <v>0</v>
      </c>
      <c r="G236" s="531">
        <f t="shared" si="67"/>
        <v>0</v>
      </c>
      <c r="H236" s="531">
        <f t="shared" si="67"/>
        <v>0</v>
      </c>
      <c r="I236" s="531">
        <f t="shared" si="67"/>
        <v>0</v>
      </c>
      <c r="J236" s="531">
        <f t="shared" si="67"/>
        <v>0</v>
      </c>
    </row>
    <row r="237" spans="1:10" s="525" customFormat="1" ht="12">
      <c r="A237" s="534">
        <v>5378</v>
      </c>
      <c r="B237" s="534">
        <v>541100</v>
      </c>
      <c r="C237" s="535" t="s">
        <v>307</v>
      </c>
      <c r="D237" s="536">
        <f t="shared" si="60"/>
        <v>0</v>
      </c>
      <c r="E237" s="537"/>
      <c r="F237" s="537"/>
      <c r="G237" s="537"/>
      <c r="H237" s="537"/>
      <c r="I237" s="537"/>
      <c r="J237" s="537"/>
    </row>
    <row r="238" spans="1:10" s="525" customFormat="1" ht="12">
      <c r="A238" s="528">
        <v>5379</v>
      </c>
      <c r="B238" s="528">
        <v>542000</v>
      </c>
      <c r="C238" s="530" t="s">
        <v>754</v>
      </c>
      <c r="D238" s="531">
        <f t="shared" si="60"/>
        <v>0</v>
      </c>
      <c r="E238" s="531">
        <f t="shared" ref="E238:J238" si="68">E239</f>
        <v>0</v>
      </c>
      <c r="F238" s="531">
        <f t="shared" si="68"/>
        <v>0</v>
      </c>
      <c r="G238" s="531">
        <f t="shared" si="68"/>
        <v>0</v>
      </c>
      <c r="H238" s="531">
        <f t="shared" si="68"/>
        <v>0</v>
      </c>
      <c r="I238" s="531">
        <f t="shared" si="68"/>
        <v>0</v>
      </c>
      <c r="J238" s="531">
        <f t="shared" si="68"/>
        <v>0</v>
      </c>
    </row>
    <row r="239" spans="1:10" s="525" customFormat="1" ht="12">
      <c r="A239" s="534">
        <v>5380</v>
      </c>
      <c r="B239" s="534">
        <v>542100</v>
      </c>
      <c r="C239" s="535" t="s">
        <v>270</v>
      </c>
      <c r="D239" s="536">
        <f t="shared" si="60"/>
        <v>0</v>
      </c>
      <c r="E239" s="537"/>
      <c r="F239" s="537"/>
      <c r="G239" s="537"/>
      <c r="H239" s="537"/>
      <c r="I239" s="537"/>
      <c r="J239" s="537"/>
    </row>
    <row r="240" spans="1:10" s="525" customFormat="1" ht="12">
      <c r="A240" s="528">
        <v>5381</v>
      </c>
      <c r="B240" s="528">
        <v>543000</v>
      </c>
      <c r="C240" s="530" t="s">
        <v>755</v>
      </c>
      <c r="D240" s="531">
        <f t="shared" si="60"/>
        <v>0</v>
      </c>
      <c r="E240" s="531">
        <f t="shared" ref="E240:J240" si="69">E241+E242</f>
        <v>0</v>
      </c>
      <c r="F240" s="531">
        <f t="shared" si="69"/>
        <v>0</v>
      </c>
      <c r="G240" s="531">
        <f t="shared" si="69"/>
        <v>0</v>
      </c>
      <c r="H240" s="531">
        <f t="shared" si="69"/>
        <v>0</v>
      </c>
      <c r="I240" s="531">
        <f t="shared" si="69"/>
        <v>0</v>
      </c>
      <c r="J240" s="531">
        <f t="shared" si="69"/>
        <v>0</v>
      </c>
    </row>
    <row r="241" spans="1:10" s="525" customFormat="1" ht="12">
      <c r="A241" s="534">
        <v>5382</v>
      </c>
      <c r="B241" s="534">
        <v>543100</v>
      </c>
      <c r="C241" s="535" t="s">
        <v>271</v>
      </c>
      <c r="D241" s="536">
        <f t="shared" si="60"/>
        <v>0</v>
      </c>
      <c r="E241" s="537"/>
      <c r="F241" s="537"/>
      <c r="G241" s="537"/>
      <c r="H241" s="537"/>
      <c r="I241" s="537"/>
      <c r="J241" s="537"/>
    </row>
    <row r="242" spans="1:10" s="525" customFormat="1" ht="12.75" customHeight="1">
      <c r="A242" s="534">
        <v>5383</v>
      </c>
      <c r="B242" s="534">
        <v>543200</v>
      </c>
      <c r="C242" s="535" t="s">
        <v>272</v>
      </c>
      <c r="D242" s="536">
        <f t="shared" si="60"/>
        <v>0</v>
      </c>
      <c r="E242" s="537"/>
      <c r="F242" s="537"/>
      <c r="G242" s="537"/>
      <c r="H242" s="537"/>
      <c r="I242" s="537"/>
      <c r="J242" s="537"/>
    </row>
    <row r="243" spans="1:10" s="525" customFormat="1" ht="17.25" customHeight="1">
      <c r="A243" s="528">
        <v>5384</v>
      </c>
      <c r="B243" s="528">
        <v>550000</v>
      </c>
      <c r="C243" s="530" t="s">
        <v>756</v>
      </c>
      <c r="D243" s="531">
        <f t="shared" si="60"/>
        <v>0</v>
      </c>
      <c r="E243" s="531">
        <f t="shared" ref="E243:J244" si="70">E244</f>
        <v>0</v>
      </c>
      <c r="F243" s="531">
        <f t="shared" si="70"/>
        <v>0</v>
      </c>
      <c r="G243" s="531">
        <f t="shared" si="70"/>
        <v>0</v>
      </c>
      <c r="H243" s="531">
        <f t="shared" si="70"/>
        <v>0</v>
      </c>
      <c r="I243" s="531">
        <f t="shared" si="70"/>
        <v>0</v>
      </c>
      <c r="J243" s="531">
        <f t="shared" si="70"/>
        <v>0</v>
      </c>
    </row>
    <row r="244" spans="1:10" s="525" customFormat="1" ht="21" customHeight="1">
      <c r="A244" s="528">
        <v>5385</v>
      </c>
      <c r="B244" s="528">
        <v>551000</v>
      </c>
      <c r="C244" s="530" t="s">
        <v>757</v>
      </c>
      <c r="D244" s="531">
        <f t="shared" si="60"/>
        <v>0</v>
      </c>
      <c r="E244" s="531">
        <f t="shared" si="70"/>
        <v>0</v>
      </c>
      <c r="F244" s="531">
        <f t="shared" si="70"/>
        <v>0</v>
      </c>
      <c r="G244" s="531">
        <f t="shared" si="70"/>
        <v>0</v>
      </c>
      <c r="H244" s="531">
        <f t="shared" si="70"/>
        <v>0</v>
      </c>
      <c r="I244" s="531">
        <f t="shared" si="70"/>
        <v>0</v>
      </c>
      <c r="J244" s="531">
        <f t="shared" si="70"/>
        <v>0</v>
      </c>
    </row>
    <row r="245" spans="1:10" s="525" customFormat="1" ht="24">
      <c r="A245" s="534">
        <v>5386</v>
      </c>
      <c r="B245" s="534">
        <v>551100</v>
      </c>
      <c r="C245" s="535" t="s">
        <v>533</v>
      </c>
      <c r="D245" s="536">
        <f t="shared" si="60"/>
        <v>0</v>
      </c>
      <c r="E245" s="537"/>
      <c r="F245" s="537"/>
      <c r="G245" s="537"/>
      <c r="H245" s="537"/>
      <c r="I245" s="537"/>
      <c r="J245" s="537"/>
    </row>
    <row r="246" spans="1:10" s="525" customFormat="1" ht="24">
      <c r="A246" s="528">
        <v>5387</v>
      </c>
      <c r="B246" s="528">
        <v>600000</v>
      </c>
      <c r="C246" s="530" t="s">
        <v>758</v>
      </c>
      <c r="D246" s="531">
        <f t="shared" si="60"/>
        <v>0</v>
      </c>
      <c r="E246" s="531">
        <f t="shared" ref="E246:J246" si="71">E247+E272</f>
        <v>0</v>
      </c>
      <c r="F246" s="531">
        <f t="shared" si="71"/>
        <v>0</v>
      </c>
      <c r="G246" s="531">
        <f t="shared" si="71"/>
        <v>0</v>
      </c>
      <c r="H246" s="531">
        <f t="shared" si="71"/>
        <v>0</v>
      </c>
      <c r="I246" s="531">
        <f t="shared" si="71"/>
        <v>0</v>
      </c>
      <c r="J246" s="531">
        <f t="shared" si="71"/>
        <v>0</v>
      </c>
    </row>
    <row r="247" spans="1:10" s="525" customFormat="1" ht="12">
      <c r="A247" s="528">
        <v>5388</v>
      </c>
      <c r="B247" s="528">
        <v>610000</v>
      </c>
      <c r="C247" s="530" t="s">
        <v>759</v>
      </c>
      <c r="D247" s="531">
        <f t="shared" si="60"/>
        <v>0</v>
      </c>
      <c r="E247" s="531">
        <f t="shared" ref="E247:J247" si="72">E248+E258+E266+E268+E270</f>
        <v>0</v>
      </c>
      <c r="F247" s="531">
        <f t="shared" si="72"/>
        <v>0</v>
      </c>
      <c r="G247" s="531">
        <f t="shared" si="72"/>
        <v>0</v>
      </c>
      <c r="H247" s="531">
        <f t="shared" si="72"/>
        <v>0</v>
      </c>
      <c r="I247" s="531">
        <f t="shared" si="72"/>
        <v>0</v>
      </c>
      <c r="J247" s="531">
        <f t="shared" si="72"/>
        <v>0</v>
      </c>
    </row>
    <row r="248" spans="1:10" s="525" customFormat="1" ht="12">
      <c r="A248" s="528">
        <v>5389</v>
      </c>
      <c r="B248" s="528">
        <v>611000</v>
      </c>
      <c r="C248" s="530" t="s">
        <v>760</v>
      </c>
      <c r="D248" s="531">
        <f t="shared" si="60"/>
        <v>0</v>
      </c>
      <c r="E248" s="531">
        <f t="shared" ref="E248:J248" si="73">SUM(E249:E257)</f>
        <v>0</v>
      </c>
      <c r="F248" s="531">
        <f t="shared" si="73"/>
        <v>0</v>
      </c>
      <c r="G248" s="531">
        <f t="shared" si="73"/>
        <v>0</v>
      </c>
      <c r="H248" s="531">
        <f t="shared" si="73"/>
        <v>0</v>
      </c>
      <c r="I248" s="531">
        <f t="shared" si="73"/>
        <v>0</v>
      </c>
      <c r="J248" s="531">
        <f t="shared" si="73"/>
        <v>0</v>
      </c>
    </row>
    <row r="249" spans="1:10" s="525" customFormat="1" ht="12">
      <c r="A249" s="534">
        <v>5390</v>
      </c>
      <c r="B249" s="534">
        <v>611100</v>
      </c>
      <c r="C249" s="535" t="s">
        <v>283</v>
      </c>
      <c r="D249" s="536">
        <f t="shared" si="60"/>
        <v>0</v>
      </c>
      <c r="E249" s="537"/>
      <c r="F249" s="537"/>
      <c r="G249" s="537"/>
      <c r="H249" s="537"/>
      <c r="I249" s="537"/>
      <c r="J249" s="537"/>
    </row>
    <row r="250" spans="1:10" s="525" customFormat="1" ht="12">
      <c r="A250" s="534">
        <v>5391</v>
      </c>
      <c r="B250" s="534">
        <v>611200</v>
      </c>
      <c r="C250" s="535" t="s">
        <v>284</v>
      </c>
      <c r="D250" s="536">
        <f t="shared" si="60"/>
        <v>0</v>
      </c>
      <c r="E250" s="537"/>
      <c r="F250" s="537"/>
      <c r="G250" s="537"/>
      <c r="H250" s="537"/>
      <c r="I250" s="537"/>
      <c r="J250" s="537"/>
    </row>
    <row r="251" spans="1:10" s="525" customFormat="1" ht="12">
      <c r="A251" s="534">
        <v>5392</v>
      </c>
      <c r="B251" s="534">
        <v>611300</v>
      </c>
      <c r="C251" s="535" t="s">
        <v>414</v>
      </c>
      <c r="D251" s="536">
        <f t="shared" si="60"/>
        <v>0</v>
      </c>
      <c r="E251" s="537"/>
      <c r="F251" s="537"/>
      <c r="G251" s="537"/>
      <c r="H251" s="537"/>
      <c r="I251" s="537"/>
      <c r="J251" s="537"/>
    </row>
    <row r="252" spans="1:10" s="525" customFormat="1" ht="12">
      <c r="A252" s="534">
        <v>5393</v>
      </c>
      <c r="B252" s="534">
        <v>611400</v>
      </c>
      <c r="C252" s="535" t="s">
        <v>415</v>
      </c>
      <c r="D252" s="536">
        <f t="shared" si="60"/>
        <v>0</v>
      </c>
      <c r="E252" s="537"/>
      <c r="F252" s="537"/>
      <c r="G252" s="537"/>
      <c r="H252" s="537"/>
      <c r="I252" s="537"/>
      <c r="J252" s="537"/>
    </row>
    <row r="253" spans="1:10" s="525" customFormat="1" ht="12">
      <c r="A253" s="534">
        <v>5394</v>
      </c>
      <c r="B253" s="534">
        <v>611500</v>
      </c>
      <c r="C253" s="535" t="s">
        <v>416</v>
      </c>
      <c r="D253" s="536">
        <f t="shared" si="60"/>
        <v>0</v>
      </c>
      <c r="E253" s="537"/>
      <c r="F253" s="537"/>
      <c r="G253" s="537"/>
      <c r="H253" s="537"/>
      <c r="I253" s="537"/>
      <c r="J253" s="537"/>
    </row>
    <row r="254" spans="1:10" s="525" customFormat="1" ht="12">
      <c r="A254" s="534">
        <v>5395</v>
      </c>
      <c r="B254" s="534">
        <v>611600</v>
      </c>
      <c r="C254" s="535" t="s">
        <v>417</v>
      </c>
      <c r="D254" s="536">
        <f t="shared" si="60"/>
        <v>0</v>
      </c>
      <c r="E254" s="537"/>
      <c r="F254" s="537"/>
      <c r="G254" s="537"/>
      <c r="H254" s="537"/>
      <c r="I254" s="537"/>
      <c r="J254" s="537"/>
    </row>
    <row r="255" spans="1:10" s="525" customFormat="1" ht="12">
      <c r="A255" s="534">
        <v>5396</v>
      </c>
      <c r="B255" s="534">
        <v>611700</v>
      </c>
      <c r="C255" s="535" t="s">
        <v>761</v>
      </c>
      <c r="D255" s="536">
        <f t="shared" si="60"/>
        <v>0</v>
      </c>
      <c r="E255" s="537"/>
      <c r="F255" s="537"/>
      <c r="G255" s="537"/>
      <c r="H255" s="537"/>
      <c r="I255" s="537"/>
      <c r="J255" s="537"/>
    </row>
    <row r="256" spans="1:10" s="525" customFormat="1" ht="12">
      <c r="A256" s="534">
        <v>5397</v>
      </c>
      <c r="B256" s="534">
        <v>611800</v>
      </c>
      <c r="C256" s="535" t="s">
        <v>418</v>
      </c>
      <c r="D256" s="536">
        <f t="shared" si="60"/>
        <v>0</v>
      </c>
      <c r="E256" s="537"/>
      <c r="F256" s="537"/>
      <c r="G256" s="537"/>
      <c r="H256" s="537"/>
      <c r="I256" s="537"/>
      <c r="J256" s="537"/>
    </row>
    <row r="257" spans="1:10" s="525" customFormat="1" ht="12">
      <c r="A257" s="534">
        <v>5398</v>
      </c>
      <c r="B257" s="534">
        <v>611900</v>
      </c>
      <c r="C257" s="535" t="s">
        <v>156</v>
      </c>
      <c r="D257" s="536">
        <f t="shared" si="60"/>
        <v>0</v>
      </c>
      <c r="E257" s="537"/>
      <c r="F257" s="537"/>
      <c r="G257" s="537"/>
      <c r="H257" s="537"/>
      <c r="I257" s="537"/>
      <c r="J257" s="537"/>
    </row>
    <row r="258" spans="1:10" s="525" customFormat="1" ht="12">
      <c r="A258" s="528">
        <v>5399</v>
      </c>
      <c r="B258" s="528">
        <v>612000</v>
      </c>
      <c r="C258" s="530" t="s">
        <v>762</v>
      </c>
      <c r="D258" s="531">
        <f t="shared" si="60"/>
        <v>0</v>
      </c>
      <c r="E258" s="531">
        <f t="shared" ref="E258:J258" si="74">SUM(E259:E265)</f>
        <v>0</v>
      </c>
      <c r="F258" s="531">
        <f t="shared" si="74"/>
        <v>0</v>
      </c>
      <c r="G258" s="531">
        <f t="shared" si="74"/>
        <v>0</v>
      </c>
      <c r="H258" s="531">
        <f t="shared" si="74"/>
        <v>0</v>
      </c>
      <c r="I258" s="531">
        <f t="shared" si="74"/>
        <v>0</v>
      </c>
      <c r="J258" s="531">
        <f t="shared" si="74"/>
        <v>0</v>
      </c>
    </row>
    <row r="259" spans="1:10" s="525" customFormat="1" ht="24">
      <c r="A259" s="534">
        <v>5400</v>
      </c>
      <c r="B259" s="534">
        <v>612100</v>
      </c>
      <c r="C259" s="535" t="s">
        <v>632</v>
      </c>
      <c r="D259" s="536">
        <f t="shared" si="60"/>
        <v>0</v>
      </c>
      <c r="E259" s="537"/>
      <c r="F259" s="537"/>
      <c r="G259" s="537"/>
      <c r="H259" s="537"/>
      <c r="I259" s="537"/>
      <c r="J259" s="537"/>
    </row>
    <row r="260" spans="1:10" s="525" customFormat="1" ht="12">
      <c r="A260" s="534">
        <v>5401</v>
      </c>
      <c r="B260" s="534">
        <v>612200</v>
      </c>
      <c r="C260" s="535" t="s">
        <v>419</v>
      </c>
      <c r="D260" s="536">
        <f t="shared" si="60"/>
        <v>0</v>
      </c>
      <c r="E260" s="537"/>
      <c r="F260" s="537"/>
      <c r="G260" s="537"/>
      <c r="H260" s="537"/>
      <c r="I260" s="537"/>
      <c r="J260" s="537"/>
    </row>
    <row r="261" spans="1:10" s="525" customFormat="1" ht="12">
      <c r="A261" s="534">
        <v>5402</v>
      </c>
      <c r="B261" s="534">
        <v>612300</v>
      </c>
      <c r="C261" s="535" t="s">
        <v>97</v>
      </c>
      <c r="D261" s="536">
        <f t="shared" si="60"/>
        <v>0</v>
      </c>
      <c r="E261" s="537"/>
      <c r="F261" s="537"/>
      <c r="G261" s="537"/>
      <c r="H261" s="537"/>
      <c r="I261" s="537"/>
      <c r="J261" s="537"/>
    </row>
    <row r="262" spans="1:10" s="525" customFormat="1" ht="12">
      <c r="A262" s="534">
        <v>5403</v>
      </c>
      <c r="B262" s="534">
        <v>612400</v>
      </c>
      <c r="C262" s="535" t="s">
        <v>763</v>
      </c>
      <c r="D262" s="536">
        <f t="shared" si="60"/>
        <v>0</v>
      </c>
      <c r="E262" s="537"/>
      <c r="F262" s="537"/>
      <c r="G262" s="537"/>
      <c r="H262" s="537"/>
      <c r="I262" s="537"/>
      <c r="J262" s="537"/>
    </row>
    <row r="263" spans="1:10" s="525" customFormat="1" ht="12">
      <c r="A263" s="534">
        <v>5404</v>
      </c>
      <c r="B263" s="534">
        <v>612500</v>
      </c>
      <c r="C263" s="535" t="s">
        <v>764</v>
      </c>
      <c r="D263" s="536">
        <f t="shared" si="60"/>
        <v>0</v>
      </c>
      <c r="E263" s="537"/>
      <c r="F263" s="537"/>
      <c r="G263" s="537"/>
      <c r="H263" s="537"/>
      <c r="I263" s="537"/>
      <c r="J263" s="537"/>
    </row>
    <row r="264" spans="1:10" s="525" customFormat="1" ht="12">
      <c r="A264" s="534">
        <v>5405</v>
      </c>
      <c r="B264" s="534">
        <v>612600</v>
      </c>
      <c r="C264" s="535" t="s">
        <v>98</v>
      </c>
      <c r="D264" s="536">
        <f t="shared" si="60"/>
        <v>0</v>
      </c>
      <c r="E264" s="537"/>
      <c r="F264" s="537"/>
      <c r="G264" s="537"/>
      <c r="H264" s="537"/>
      <c r="I264" s="537"/>
      <c r="J264" s="537"/>
    </row>
    <row r="265" spans="1:10" s="525" customFormat="1" ht="12">
      <c r="A265" s="534">
        <v>5406</v>
      </c>
      <c r="B265" s="534">
        <v>612900</v>
      </c>
      <c r="C265" s="535" t="s">
        <v>555</v>
      </c>
      <c r="D265" s="536">
        <f t="shared" si="60"/>
        <v>0</v>
      </c>
      <c r="E265" s="537"/>
      <c r="F265" s="537"/>
      <c r="G265" s="537"/>
      <c r="H265" s="537"/>
      <c r="I265" s="537"/>
      <c r="J265" s="537"/>
    </row>
    <row r="266" spans="1:10" s="525" customFormat="1" ht="12">
      <c r="A266" s="528">
        <v>5407</v>
      </c>
      <c r="B266" s="528">
        <v>613000</v>
      </c>
      <c r="C266" s="530" t="s">
        <v>765</v>
      </c>
      <c r="D266" s="531">
        <f t="shared" si="60"/>
        <v>0</v>
      </c>
      <c r="E266" s="531">
        <f t="shared" ref="E266:J266" si="75">E267</f>
        <v>0</v>
      </c>
      <c r="F266" s="531">
        <f t="shared" si="75"/>
        <v>0</v>
      </c>
      <c r="G266" s="531">
        <f t="shared" si="75"/>
        <v>0</v>
      </c>
      <c r="H266" s="531">
        <f t="shared" si="75"/>
        <v>0</v>
      </c>
      <c r="I266" s="531">
        <f t="shared" si="75"/>
        <v>0</v>
      </c>
      <c r="J266" s="531">
        <f t="shared" si="75"/>
        <v>0</v>
      </c>
    </row>
    <row r="267" spans="1:10" s="525" customFormat="1" ht="12">
      <c r="A267" s="534">
        <v>5408</v>
      </c>
      <c r="B267" s="534">
        <v>613100</v>
      </c>
      <c r="C267" s="535" t="s">
        <v>99</v>
      </c>
      <c r="D267" s="536">
        <f t="shared" si="60"/>
        <v>0</v>
      </c>
      <c r="E267" s="537"/>
      <c r="F267" s="537"/>
      <c r="G267" s="537"/>
      <c r="H267" s="537"/>
      <c r="I267" s="537"/>
      <c r="J267" s="537"/>
    </row>
    <row r="268" spans="1:10" s="525" customFormat="1" ht="12">
      <c r="A268" s="528">
        <v>5409</v>
      </c>
      <c r="B268" s="528">
        <v>614000</v>
      </c>
      <c r="C268" s="530" t="s">
        <v>766</v>
      </c>
      <c r="D268" s="531">
        <f t="shared" si="60"/>
        <v>0</v>
      </c>
      <c r="E268" s="531">
        <f t="shared" ref="E268:J270" si="76">E269</f>
        <v>0</v>
      </c>
      <c r="F268" s="531">
        <f t="shared" si="76"/>
        <v>0</v>
      </c>
      <c r="G268" s="531">
        <f t="shared" si="76"/>
        <v>0</v>
      </c>
      <c r="H268" s="531">
        <f t="shared" si="76"/>
        <v>0</v>
      </c>
      <c r="I268" s="531">
        <f t="shared" si="76"/>
        <v>0</v>
      </c>
      <c r="J268" s="531">
        <f t="shared" si="76"/>
        <v>0</v>
      </c>
    </row>
    <row r="269" spans="1:10" s="525" customFormat="1" ht="12">
      <c r="A269" s="534">
        <v>5410</v>
      </c>
      <c r="B269" s="534">
        <v>614100</v>
      </c>
      <c r="C269" s="535" t="s">
        <v>126</v>
      </c>
      <c r="D269" s="536">
        <f t="shared" si="60"/>
        <v>0</v>
      </c>
      <c r="E269" s="537"/>
      <c r="F269" s="537"/>
      <c r="G269" s="537"/>
      <c r="H269" s="537"/>
      <c r="I269" s="537"/>
      <c r="J269" s="537"/>
    </row>
    <row r="270" spans="1:10" s="525" customFormat="1" ht="12">
      <c r="A270" s="528">
        <v>5411</v>
      </c>
      <c r="B270" s="528">
        <v>615000</v>
      </c>
      <c r="C270" s="530" t="s">
        <v>767</v>
      </c>
      <c r="D270" s="531">
        <f t="shared" si="60"/>
        <v>0</v>
      </c>
      <c r="E270" s="531">
        <f t="shared" si="76"/>
        <v>0</v>
      </c>
      <c r="F270" s="531">
        <f t="shared" si="76"/>
        <v>0</v>
      </c>
      <c r="G270" s="531">
        <f t="shared" si="76"/>
        <v>0</v>
      </c>
      <c r="H270" s="531">
        <f t="shared" si="76"/>
        <v>0</v>
      </c>
      <c r="I270" s="531">
        <f t="shared" si="76"/>
        <v>0</v>
      </c>
      <c r="J270" s="531">
        <f t="shared" si="76"/>
        <v>0</v>
      </c>
    </row>
    <row r="271" spans="1:10" s="525" customFormat="1" ht="12">
      <c r="A271" s="534">
        <v>5412</v>
      </c>
      <c r="B271" s="534">
        <v>615100</v>
      </c>
      <c r="C271" s="535" t="s">
        <v>633</v>
      </c>
      <c r="D271" s="536">
        <f t="shared" si="60"/>
        <v>0</v>
      </c>
      <c r="E271" s="537"/>
      <c r="F271" s="537"/>
      <c r="G271" s="537"/>
      <c r="H271" s="537"/>
      <c r="I271" s="537"/>
      <c r="J271" s="537"/>
    </row>
    <row r="272" spans="1:10" s="525" customFormat="1" ht="12">
      <c r="A272" s="528">
        <v>5413</v>
      </c>
      <c r="B272" s="528">
        <v>620000</v>
      </c>
      <c r="C272" s="530" t="s">
        <v>768</v>
      </c>
      <c r="D272" s="531">
        <f t="shared" si="60"/>
        <v>0</v>
      </c>
      <c r="E272" s="531">
        <f t="shared" ref="E272:J272" si="77">E273+E283+E292</f>
        <v>0</v>
      </c>
      <c r="F272" s="531">
        <f t="shared" si="77"/>
        <v>0</v>
      </c>
      <c r="G272" s="531">
        <f t="shared" si="77"/>
        <v>0</v>
      </c>
      <c r="H272" s="531">
        <f t="shared" si="77"/>
        <v>0</v>
      </c>
      <c r="I272" s="531">
        <f t="shared" si="77"/>
        <v>0</v>
      </c>
      <c r="J272" s="531">
        <f t="shared" si="77"/>
        <v>0</v>
      </c>
    </row>
    <row r="273" spans="1:10" s="525" customFormat="1" ht="12">
      <c r="A273" s="528">
        <v>5414</v>
      </c>
      <c r="B273" s="528">
        <v>621000</v>
      </c>
      <c r="C273" s="530" t="s">
        <v>769</v>
      </c>
      <c r="D273" s="531">
        <f t="shared" si="60"/>
        <v>0</v>
      </c>
      <c r="E273" s="531">
        <f t="shared" ref="E273:J273" si="78">SUM(E274:E282)</f>
        <v>0</v>
      </c>
      <c r="F273" s="531">
        <f t="shared" si="78"/>
        <v>0</v>
      </c>
      <c r="G273" s="531">
        <f t="shared" si="78"/>
        <v>0</v>
      </c>
      <c r="H273" s="531">
        <f t="shared" si="78"/>
        <v>0</v>
      </c>
      <c r="I273" s="531">
        <f t="shared" si="78"/>
        <v>0</v>
      </c>
      <c r="J273" s="531">
        <f t="shared" si="78"/>
        <v>0</v>
      </c>
    </row>
    <row r="274" spans="1:10" s="525" customFormat="1" ht="12">
      <c r="A274" s="534">
        <v>5415</v>
      </c>
      <c r="B274" s="534">
        <v>621100</v>
      </c>
      <c r="C274" s="535" t="s">
        <v>100</v>
      </c>
      <c r="D274" s="536">
        <f t="shared" si="60"/>
        <v>0</v>
      </c>
      <c r="E274" s="537"/>
      <c r="F274" s="537"/>
      <c r="G274" s="537"/>
      <c r="H274" s="537"/>
      <c r="I274" s="537"/>
      <c r="J274" s="537"/>
    </row>
    <row r="275" spans="1:10" s="525" customFormat="1" ht="12">
      <c r="A275" s="534">
        <v>5416</v>
      </c>
      <c r="B275" s="534">
        <v>621200</v>
      </c>
      <c r="C275" s="535" t="s">
        <v>274</v>
      </c>
      <c r="D275" s="536">
        <f t="shared" si="60"/>
        <v>0</v>
      </c>
      <c r="E275" s="537"/>
      <c r="F275" s="537"/>
      <c r="G275" s="537"/>
      <c r="H275" s="537"/>
      <c r="I275" s="537"/>
      <c r="J275" s="537"/>
    </row>
    <row r="276" spans="1:10" s="525" customFormat="1" ht="12">
      <c r="A276" s="534">
        <v>5417</v>
      </c>
      <c r="B276" s="534">
        <v>621300</v>
      </c>
      <c r="C276" s="535" t="s">
        <v>411</v>
      </c>
      <c r="D276" s="536">
        <f t="shared" si="60"/>
        <v>0</v>
      </c>
      <c r="E276" s="537"/>
      <c r="F276" s="537"/>
      <c r="G276" s="537"/>
      <c r="H276" s="537"/>
      <c r="I276" s="537"/>
      <c r="J276" s="537"/>
    </row>
    <row r="277" spans="1:10" s="525" customFormat="1" ht="12">
      <c r="A277" s="534">
        <v>5418</v>
      </c>
      <c r="B277" s="534">
        <v>621400</v>
      </c>
      <c r="C277" s="535" t="s">
        <v>127</v>
      </c>
      <c r="D277" s="536">
        <f t="shared" si="60"/>
        <v>0</v>
      </c>
      <c r="E277" s="537"/>
      <c r="F277" s="537"/>
      <c r="G277" s="537"/>
      <c r="H277" s="537"/>
      <c r="I277" s="537"/>
      <c r="J277" s="537"/>
    </row>
    <row r="278" spans="1:10" s="525" customFormat="1" ht="12">
      <c r="A278" s="534">
        <v>5419</v>
      </c>
      <c r="B278" s="534">
        <v>621500</v>
      </c>
      <c r="C278" s="535" t="s">
        <v>101</v>
      </c>
      <c r="D278" s="536">
        <f t="shared" si="60"/>
        <v>0</v>
      </c>
      <c r="E278" s="537"/>
      <c r="F278" s="537"/>
      <c r="G278" s="537"/>
      <c r="H278" s="537"/>
      <c r="I278" s="537"/>
      <c r="J278" s="537"/>
    </row>
    <row r="279" spans="1:10" s="525" customFormat="1" ht="12">
      <c r="A279" s="534">
        <v>5420</v>
      </c>
      <c r="B279" s="534">
        <v>621600</v>
      </c>
      <c r="C279" s="535" t="s">
        <v>412</v>
      </c>
      <c r="D279" s="536">
        <f t="shared" si="60"/>
        <v>0</v>
      </c>
      <c r="E279" s="537"/>
      <c r="F279" s="537"/>
      <c r="G279" s="537"/>
      <c r="H279" s="537"/>
      <c r="I279" s="537"/>
      <c r="J279" s="537"/>
    </row>
    <row r="280" spans="1:10" s="525" customFormat="1" ht="12">
      <c r="A280" s="534">
        <v>5421</v>
      </c>
      <c r="B280" s="534">
        <v>621700</v>
      </c>
      <c r="C280" s="535" t="s">
        <v>287</v>
      </c>
      <c r="D280" s="536">
        <f t="shared" si="60"/>
        <v>0</v>
      </c>
      <c r="E280" s="537"/>
      <c r="F280" s="537"/>
      <c r="G280" s="537"/>
      <c r="H280" s="537"/>
      <c r="I280" s="537"/>
      <c r="J280" s="537"/>
    </row>
    <row r="281" spans="1:10" s="525" customFormat="1" ht="12">
      <c r="A281" s="534">
        <v>5422</v>
      </c>
      <c r="B281" s="534">
        <v>621800</v>
      </c>
      <c r="C281" s="535" t="s">
        <v>413</v>
      </c>
      <c r="D281" s="536">
        <f t="shared" si="60"/>
        <v>0</v>
      </c>
      <c r="E281" s="537"/>
      <c r="F281" s="537"/>
      <c r="G281" s="537"/>
      <c r="H281" s="537"/>
      <c r="I281" s="537"/>
      <c r="J281" s="537"/>
    </row>
    <row r="282" spans="1:10" s="525" customFormat="1" ht="12">
      <c r="A282" s="534">
        <v>5423</v>
      </c>
      <c r="B282" s="534">
        <v>621900</v>
      </c>
      <c r="C282" s="535" t="s">
        <v>288</v>
      </c>
      <c r="D282" s="536">
        <f t="shared" si="60"/>
        <v>0</v>
      </c>
      <c r="E282" s="537"/>
      <c r="F282" s="537"/>
      <c r="G282" s="537"/>
      <c r="H282" s="537"/>
      <c r="I282" s="537"/>
      <c r="J282" s="537"/>
    </row>
    <row r="283" spans="1:10" s="525" customFormat="1" ht="12">
      <c r="A283" s="528">
        <v>5424</v>
      </c>
      <c r="B283" s="528">
        <v>622000</v>
      </c>
      <c r="C283" s="530" t="s">
        <v>770</v>
      </c>
      <c r="D283" s="531">
        <f t="shared" si="60"/>
        <v>0</v>
      </c>
      <c r="E283" s="531">
        <f t="shared" ref="E283:J283" si="79">SUM(E284:E291)</f>
        <v>0</v>
      </c>
      <c r="F283" s="531">
        <f t="shared" si="79"/>
        <v>0</v>
      </c>
      <c r="G283" s="531">
        <f t="shared" si="79"/>
        <v>0</v>
      </c>
      <c r="H283" s="531">
        <f t="shared" si="79"/>
        <v>0</v>
      </c>
      <c r="I283" s="531">
        <f t="shared" si="79"/>
        <v>0</v>
      </c>
      <c r="J283" s="531">
        <f t="shared" si="79"/>
        <v>0</v>
      </c>
    </row>
    <row r="284" spans="1:10" s="525" customFormat="1" ht="12">
      <c r="A284" s="534">
        <v>5425</v>
      </c>
      <c r="B284" s="534">
        <v>622100</v>
      </c>
      <c r="C284" s="535" t="s">
        <v>289</v>
      </c>
      <c r="D284" s="536">
        <f t="shared" si="60"/>
        <v>0</v>
      </c>
      <c r="E284" s="537"/>
      <c r="F284" s="537"/>
      <c r="G284" s="537"/>
      <c r="H284" s="537"/>
      <c r="I284" s="537"/>
      <c r="J284" s="537"/>
    </row>
    <row r="285" spans="1:10" s="525" customFormat="1" ht="12">
      <c r="A285" s="534">
        <v>5426</v>
      </c>
      <c r="B285" s="534">
        <v>622200</v>
      </c>
      <c r="C285" s="535" t="s">
        <v>534</v>
      </c>
      <c r="D285" s="536">
        <f t="shared" si="60"/>
        <v>0</v>
      </c>
      <c r="E285" s="537"/>
      <c r="F285" s="537"/>
      <c r="G285" s="537"/>
      <c r="H285" s="537"/>
      <c r="I285" s="537"/>
      <c r="J285" s="537"/>
    </row>
    <row r="286" spans="1:10" s="525" customFormat="1" ht="12">
      <c r="A286" s="534">
        <v>5427</v>
      </c>
      <c r="B286" s="534">
        <v>622300</v>
      </c>
      <c r="C286" s="535" t="s">
        <v>535</v>
      </c>
      <c r="D286" s="536">
        <f t="shared" si="60"/>
        <v>0</v>
      </c>
      <c r="E286" s="537"/>
      <c r="F286" s="537"/>
      <c r="G286" s="537"/>
      <c r="H286" s="537"/>
      <c r="I286" s="537"/>
      <c r="J286" s="537"/>
    </row>
    <row r="287" spans="1:10" s="525" customFormat="1" ht="12">
      <c r="A287" s="534">
        <v>5428</v>
      </c>
      <c r="B287" s="534">
        <v>622400</v>
      </c>
      <c r="C287" s="535" t="s">
        <v>536</v>
      </c>
      <c r="D287" s="536">
        <f t="shared" si="60"/>
        <v>0</v>
      </c>
      <c r="E287" s="537"/>
      <c r="F287" s="537"/>
      <c r="G287" s="537"/>
      <c r="H287" s="537"/>
      <c r="I287" s="537"/>
      <c r="J287" s="537"/>
    </row>
    <row r="288" spans="1:10" s="525" customFormat="1" ht="12">
      <c r="A288" s="534">
        <v>5429</v>
      </c>
      <c r="B288" s="534">
        <v>622500</v>
      </c>
      <c r="C288" s="535" t="s">
        <v>537</v>
      </c>
      <c r="D288" s="536">
        <f t="shared" si="60"/>
        <v>0</v>
      </c>
      <c r="E288" s="537"/>
      <c r="F288" s="537"/>
      <c r="G288" s="537"/>
      <c r="H288" s="537"/>
      <c r="I288" s="537"/>
      <c r="J288" s="537"/>
    </row>
    <row r="289" spans="1:10" s="525" customFormat="1" ht="12">
      <c r="A289" s="534">
        <v>5430</v>
      </c>
      <c r="B289" s="534">
        <v>622600</v>
      </c>
      <c r="C289" s="535" t="s">
        <v>291</v>
      </c>
      <c r="D289" s="536">
        <f t="shared" ref="D289:D294" si="80">SUM(E289:J289)</f>
        <v>0</v>
      </c>
      <c r="E289" s="537"/>
      <c r="F289" s="537"/>
      <c r="G289" s="537"/>
      <c r="H289" s="537"/>
      <c r="I289" s="537"/>
      <c r="J289" s="537"/>
    </row>
    <row r="290" spans="1:10" s="525" customFormat="1" ht="12">
      <c r="A290" s="534">
        <v>5431</v>
      </c>
      <c r="B290" s="534">
        <v>622700</v>
      </c>
      <c r="C290" s="535" t="s">
        <v>290</v>
      </c>
      <c r="D290" s="536">
        <f t="shared" si="80"/>
        <v>0</v>
      </c>
      <c r="E290" s="537"/>
      <c r="F290" s="537"/>
      <c r="G290" s="537"/>
      <c r="H290" s="537"/>
      <c r="I290" s="537"/>
      <c r="J290" s="537"/>
    </row>
    <row r="291" spans="1:10" s="525" customFormat="1" ht="12">
      <c r="A291" s="534">
        <v>5432</v>
      </c>
      <c r="B291" s="534">
        <v>622800</v>
      </c>
      <c r="C291" s="535" t="s">
        <v>128</v>
      </c>
      <c r="D291" s="536">
        <f t="shared" si="80"/>
        <v>0</v>
      </c>
      <c r="E291" s="537"/>
      <c r="F291" s="537"/>
      <c r="G291" s="537"/>
      <c r="H291" s="537"/>
      <c r="I291" s="537"/>
      <c r="J291" s="537"/>
    </row>
    <row r="292" spans="1:10" s="525" customFormat="1" ht="36">
      <c r="A292" s="528">
        <v>5433</v>
      </c>
      <c r="B292" s="528">
        <v>623000</v>
      </c>
      <c r="C292" s="530" t="s">
        <v>771</v>
      </c>
      <c r="D292" s="531">
        <f t="shared" si="80"/>
        <v>0</v>
      </c>
      <c r="E292" s="531">
        <f t="shared" ref="E292:J292" si="81">E293</f>
        <v>0</v>
      </c>
      <c r="F292" s="531">
        <f t="shared" si="81"/>
        <v>0</v>
      </c>
      <c r="G292" s="531">
        <f t="shared" si="81"/>
        <v>0</v>
      </c>
      <c r="H292" s="531">
        <f t="shared" si="81"/>
        <v>0</v>
      </c>
      <c r="I292" s="531">
        <f t="shared" si="81"/>
        <v>0</v>
      </c>
      <c r="J292" s="531">
        <f t="shared" si="81"/>
        <v>0</v>
      </c>
    </row>
    <row r="293" spans="1:10" s="525" customFormat="1" ht="24">
      <c r="A293" s="534">
        <v>5434</v>
      </c>
      <c r="B293" s="534">
        <v>623100</v>
      </c>
      <c r="C293" s="535" t="s">
        <v>772</v>
      </c>
      <c r="D293" s="536">
        <f t="shared" si="80"/>
        <v>0</v>
      </c>
      <c r="E293" s="537"/>
      <c r="F293" s="537"/>
      <c r="G293" s="537"/>
      <c r="H293" s="537"/>
      <c r="I293" s="537"/>
      <c r="J293" s="537"/>
    </row>
    <row r="294" spans="1:10" s="525" customFormat="1" ht="12">
      <c r="A294" s="528">
        <v>5435</v>
      </c>
      <c r="B294" s="534"/>
      <c r="C294" s="530" t="s">
        <v>773</v>
      </c>
      <c r="D294" s="531">
        <f t="shared" si="80"/>
        <v>6208</v>
      </c>
      <c r="E294" s="531">
        <f t="shared" ref="E294:J294" si="82">E31+E246</f>
        <v>0</v>
      </c>
      <c r="F294" s="531">
        <f t="shared" si="82"/>
        <v>0</v>
      </c>
      <c r="G294" s="531">
        <f t="shared" si="82"/>
        <v>0</v>
      </c>
      <c r="H294" s="531">
        <f t="shared" si="82"/>
        <v>4965</v>
      </c>
      <c r="I294" s="531">
        <f t="shared" si="82"/>
        <v>0</v>
      </c>
      <c r="J294" s="531">
        <f t="shared" si="82"/>
        <v>1243</v>
      </c>
    </row>
    <row r="295" spans="1:10" s="525" customFormat="1" ht="12">
      <c r="A295" s="532"/>
    </row>
    <row r="296" spans="1:10" s="525" customFormat="1" ht="12">
      <c r="A296" s="524" t="s">
        <v>2391</v>
      </c>
    </row>
    <row r="299" spans="1:10">
      <c r="A299" s="719" t="s">
        <v>2370</v>
      </c>
      <c r="B299" s="719"/>
      <c r="H299" s="719" t="s">
        <v>2371</v>
      </c>
      <c r="I299" s="719"/>
      <c r="J299" s="719"/>
    </row>
    <row r="300" spans="1:10" ht="15" customHeight="1">
      <c r="A300" s="523" t="s">
        <v>2395</v>
      </c>
      <c r="H300" s="719" t="s">
        <v>2394</v>
      </c>
      <c r="I300" s="719"/>
      <c r="J300" s="719"/>
    </row>
  </sheetData>
  <sheetProtection password="CCCC" sheet="1" objects="1" scenarios="1"/>
  <mergeCells count="21">
    <mergeCell ref="H300:J300"/>
    <mergeCell ref="D19:D20"/>
    <mergeCell ref="A299:B299"/>
    <mergeCell ref="I28:I29"/>
    <mergeCell ref="J28:J29"/>
    <mergeCell ref="A27:A29"/>
    <mergeCell ref="H299:J299"/>
    <mergeCell ref="D28:D29"/>
    <mergeCell ref="E28:H28"/>
    <mergeCell ref="B18:B20"/>
    <mergeCell ref="I19:I20"/>
    <mergeCell ref="A14:J14"/>
    <mergeCell ref="A15:J15"/>
    <mergeCell ref="B27:B29"/>
    <mergeCell ref="C27:C29"/>
    <mergeCell ref="D27:J27"/>
    <mergeCell ref="A18:A20"/>
    <mergeCell ref="D18:J18"/>
    <mergeCell ref="C18:C20"/>
    <mergeCell ref="E19:H19"/>
    <mergeCell ref="J19:J20"/>
  </mergeCells>
  <dataValidations count="1">
    <dataValidation type="whole" allowBlank="1" showErrorMessage="1" errorTitle="Upozorenje" error="Niste uneli korektnu vrednost!_x000a_Ponovite unos." sqref="D31:J294 D22:J22" xr:uid="{00000000-0002-0000-1100-000000000000}">
      <formula1>0</formula1>
      <formula2>999999999</formula2>
    </dataValidation>
  </dataValidations>
  <pageMargins left="0.39370078740157483" right="0.27559055118110237" top="0.59055118110236227" bottom="0.35433070866141736" header="0.43307086614173229" footer="0.23622047244094491"/>
  <pageSetup paperSize="9" scale="75" orientation="landscape" verticalDpi="200" r:id="rId1"/>
  <headerFooter alignWithMargins="0">
    <oddHeader>&amp;RСтрана &amp;P</oddHeader>
  </headerFooter>
  <drawing r:id="rId2"/>
  <legacyDrawing r:id="rId3"/>
  <controls>
    <mc:AlternateContent xmlns:mc="http://schemas.openxmlformats.org/markup-compatibility/2006">
      <mc:Choice Requires="x14">
        <control shapeId="94209" r:id="rId4" name="CommandButton1">
          <controlPr defaultSize="0" print="0" autoLine="0" r:id="rId5">
            <anchor moveWithCells="1">
              <from>
                <xdr:col>9</xdr:col>
                <xdr:colOff>19050</xdr:colOff>
                <xdr:row>2</xdr:row>
                <xdr:rowOff>0</xdr:rowOff>
              </from>
              <to>
                <xdr:col>9</xdr:col>
                <xdr:colOff>914400</xdr:colOff>
                <xdr:row>3</xdr:row>
                <xdr:rowOff>104775</xdr:rowOff>
              </to>
            </anchor>
          </controlPr>
        </control>
      </mc:Choice>
      <mc:Fallback>
        <control shapeId="94209" r:id="rId4" name="CommandButton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J32"/>
  <sheetViews>
    <sheetView showGridLines="0" showRowColHeaders="0" showZeros="0" showOutlineSymbols="0" defaultGridColor="0" topLeftCell="B1" colorId="51" workbookViewId="0">
      <selection activeCell="E4" sqref="E4"/>
    </sheetView>
  </sheetViews>
  <sheetFormatPr defaultRowHeight="12.75"/>
  <cols>
    <col min="1" max="1" width="17.28515625" style="174" customWidth="1"/>
    <col min="2" max="2" width="50.85546875" style="174" customWidth="1"/>
    <col min="3" max="3" width="5.85546875" style="174" customWidth="1"/>
    <col min="4" max="4" width="42" customWidth="1"/>
    <col min="5" max="5" width="24.28515625" style="175" customWidth="1"/>
    <col min="6" max="6" width="19.85546875" style="175" customWidth="1"/>
    <col min="7" max="7" width="22.7109375" style="175" customWidth="1"/>
    <col min="8" max="8" width="15.7109375" customWidth="1"/>
    <col min="9" max="9" width="7" customWidth="1"/>
    <col min="10" max="10" width="14.28515625" customWidth="1"/>
  </cols>
  <sheetData>
    <row r="1" spans="1:10" ht="25.5" customHeight="1">
      <c r="A1" s="177" t="s">
        <v>870</v>
      </c>
      <c r="B1" s="177" t="s">
        <v>863</v>
      </c>
      <c r="C1" s="177" t="s">
        <v>873</v>
      </c>
      <c r="G1" s="720" t="s">
        <v>869</v>
      </c>
      <c r="H1" s="721"/>
    </row>
    <row r="2" spans="1:10" ht="14.25" customHeight="1">
      <c r="A2" s="188" t="str">
        <f>MaticniBroj</f>
        <v>07031238</v>
      </c>
      <c r="B2" s="188" t="str">
        <f>NazivKorisnika</f>
        <v>Институт за неонатологију</v>
      </c>
      <c r="C2" s="51"/>
      <c r="E2" s="193">
        <v>1</v>
      </c>
      <c r="G2" s="191" t="s">
        <v>872</v>
      </c>
      <c r="H2" s="191" t="s">
        <v>862</v>
      </c>
    </row>
    <row r="3" spans="1:10">
      <c r="D3" s="46"/>
      <c r="E3" s="178" t="s">
        <v>871</v>
      </c>
      <c r="F3" s="178" t="s">
        <v>862</v>
      </c>
    </row>
    <row r="4" spans="1:10">
      <c r="C4" s="194" t="s">
        <v>345</v>
      </c>
      <c r="D4" s="176" t="s">
        <v>877</v>
      </c>
      <c r="E4" s="189"/>
      <c r="F4" s="186">
        <f>ROUND(E4/1000,5)</f>
        <v>0</v>
      </c>
      <c r="G4" s="180"/>
    </row>
    <row r="5" spans="1:10">
      <c r="D5" s="183"/>
      <c r="F5" s="181"/>
      <c r="G5" s="180"/>
    </row>
    <row r="6" spans="1:10">
      <c r="C6" s="194" t="s">
        <v>346</v>
      </c>
      <c r="D6" s="176" t="s">
        <v>861</v>
      </c>
      <c r="E6" s="198" t="s">
        <v>876</v>
      </c>
      <c r="F6" s="197">
        <f>OZPR!J31</f>
        <v>0</v>
      </c>
      <c r="G6" s="180"/>
    </row>
    <row r="7" spans="1:10">
      <c r="D7" s="183"/>
      <c r="F7" s="181"/>
      <c r="G7" s="180"/>
    </row>
    <row r="8" spans="1:10">
      <c r="C8" s="194" t="s">
        <v>347</v>
      </c>
      <c r="D8" s="184" t="s">
        <v>875</v>
      </c>
      <c r="E8" s="185"/>
      <c r="F8" s="185">
        <f>F4+F6</f>
        <v>0</v>
      </c>
      <c r="G8" s="179"/>
    </row>
    <row r="9" spans="1:10">
      <c r="D9" s="183"/>
      <c r="F9" s="181"/>
      <c r="G9" s="180"/>
    </row>
    <row r="10" spans="1:10">
      <c r="C10" s="194" t="s">
        <v>348</v>
      </c>
      <c r="D10" s="176" t="s">
        <v>864</v>
      </c>
      <c r="E10" s="198" t="s">
        <v>876</v>
      </c>
      <c r="F10" s="197">
        <f>Obrazac5!I138</f>
        <v>811289</v>
      </c>
      <c r="G10" s="180"/>
    </row>
    <row r="11" spans="1:10">
      <c r="D11" s="183"/>
      <c r="F11" s="181"/>
      <c r="G11" s="180"/>
    </row>
    <row r="12" spans="1:10">
      <c r="C12" s="194" t="s">
        <v>349</v>
      </c>
      <c r="D12" s="724" t="s">
        <v>874</v>
      </c>
      <c r="E12" s="725"/>
      <c r="F12" s="725"/>
      <c r="G12" s="190">
        <f>F8-F10</f>
        <v>-811289</v>
      </c>
      <c r="H12" s="195">
        <f>G12</f>
        <v>-811289</v>
      </c>
      <c r="J12" s="196"/>
    </row>
    <row r="13" spans="1:10">
      <c r="D13" s="183"/>
      <c r="F13" s="181"/>
      <c r="G13" s="180"/>
    </row>
    <row r="14" spans="1:10">
      <c r="C14" s="194" t="s">
        <v>350</v>
      </c>
      <c r="D14" s="176" t="s">
        <v>879</v>
      </c>
      <c r="E14" s="198" t="s">
        <v>876</v>
      </c>
      <c r="F14" s="187"/>
      <c r="G14" s="179"/>
    </row>
    <row r="15" spans="1:10">
      <c r="C15" s="209"/>
      <c r="D15" s="210"/>
      <c r="E15" s="211"/>
      <c r="F15" s="181"/>
      <c r="G15" s="180"/>
    </row>
    <row r="16" spans="1:10">
      <c r="C16" s="194" t="s">
        <v>351</v>
      </c>
      <c r="D16" s="176" t="s">
        <v>866</v>
      </c>
      <c r="E16" s="198" t="s">
        <v>876</v>
      </c>
      <c r="F16" s="200">
        <f>OZPR!E31*0.1</f>
        <v>0</v>
      </c>
      <c r="G16" s="179"/>
    </row>
    <row r="17" spans="3:10">
      <c r="D17" s="183"/>
      <c r="F17" s="182"/>
      <c r="G17" s="180"/>
    </row>
    <row r="18" spans="3:10">
      <c r="C18" s="194" t="s">
        <v>352</v>
      </c>
      <c r="D18" s="184" t="s">
        <v>880</v>
      </c>
      <c r="E18" s="213"/>
      <c r="F18" s="185">
        <f>F14+F16</f>
        <v>0</v>
      </c>
      <c r="G18" s="180"/>
    </row>
    <row r="19" spans="3:10">
      <c r="C19" s="209"/>
      <c r="D19" s="214"/>
      <c r="E19" s="214"/>
      <c r="F19" s="212"/>
      <c r="G19" s="180"/>
    </row>
    <row r="20" spans="3:10">
      <c r="C20" s="194" t="s">
        <v>353</v>
      </c>
      <c r="D20" s="176" t="s">
        <v>865</v>
      </c>
      <c r="E20" s="198" t="s">
        <v>876</v>
      </c>
      <c r="F20" s="200">
        <f>K9OOSO!E22</f>
        <v>0</v>
      </c>
      <c r="G20" s="179"/>
    </row>
    <row r="21" spans="3:10">
      <c r="D21" s="183"/>
      <c r="F21" s="212"/>
      <c r="G21" s="180"/>
    </row>
    <row r="22" spans="3:10">
      <c r="C22" s="194" t="s">
        <v>354</v>
      </c>
      <c r="D22" s="726" t="s">
        <v>881</v>
      </c>
      <c r="E22" s="727"/>
      <c r="F22" s="728"/>
      <c r="G22" s="190">
        <f>F18-F20</f>
        <v>0</v>
      </c>
      <c r="H22" s="192">
        <f>Odstupanje_1</f>
        <v>0</v>
      </c>
      <c r="J22" s="207"/>
    </row>
    <row r="23" spans="3:10">
      <c r="D23" s="183"/>
      <c r="F23" s="181"/>
      <c r="G23" s="180"/>
    </row>
    <row r="24" spans="3:10">
      <c r="C24" s="194" t="s">
        <v>282</v>
      </c>
      <c r="D24" s="176" t="s">
        <v>867</v>
      </c>
      <c r="E24" s="198" t="s">
        <v>876</v>
      </c>
      <c r="F24" s="187">
        <v>0</v>
      </c>
      <c r="G24" s="179"/>
    </row>
    <row r="25" spans="3:10">
      <c r="D25" s="183"/>
      <c r="F25" s="181"/>
      <c r="G25" s="180"/>
    </row>
    <row r="26" spans="3:10">
      <c r="C26" s="194" t="s">
        <v>329</v>
      </c>
      <c r="D26" s="199" t="s">
        <v>868</v>
      </c>
      <c r="E26" s="198" t="s">
        <v>876</v>
      </c>
      <c r="F26" s="187">
        <v>0</v>
      </c>
      <c r="G26" s="179"/>
    </row>
    <row r="27" spans="3:10">
      <c r="D27" s="183"/>
      <c r="F27" s="181"/>
      <c r="G27" s="180"/>
    </row>
    <row r="28" spans="3:10">
      <c r="C28" s="194" t="s">
        <v>330</v>
      </c>
      <c r="D28" s="199" t="s">
        <v>882</v>
      </c>
      <c r="E28" s="198" t="s">
        <v>876</v>
      </c>
      <c r="F28" s="187">
        <v>0</v>
      </c>
      <c r="G28" s="180"/>
    </row>
    <row r="29" spans="3:10">
      <c r="D29" s="183"/>
      <c r="F29" s="181"/>
      <c r="G29" s="180"/>
    </row>
    <row r="30" spans="3:10">
      <c r="C30" s="194" t="s">
        <v>331</v>
      </c>
      <c r="D30" s="722" t="s">
        <v>883</v>
      </c>
      <c r="E30" s="723"/>
      <c r="F30" s="723"/>
      <c r="G30" s="190">
        <f>H22-F24-F26-F28</f>
        <v>0</v>
      </c>
      <c r="H30" s="192">
        <f>G30</f>
        <v>0</v>
      </c>
      <c r="J30" s="196"/>
    </row>
    <row r="31" spans="3:10">
      <c r="D31" s="183"/>
      <c r="F31" s="182"/>
      <c r="G31" s="180"/>
    </row>
    <row r="32" spans="3:10">
      <c r="G32" s="180"/>
    </row>
  </sheetData>
  <sheetProtection sheet="1" formatCells="0" formatColumns="0" formatRows="0" selectLockedCells="1"/>
  <dataConsolidate/>
  <mergeCells count="4">
    <mergeCell ref="G1:H1"/>
    <mergeCell ref="D30:F30"/>
    <mergeCell ref="D12:F12"/>
    <mergeCell ref="D22:F22"/>
  </mergeCells>
  <conditionalFormatting sqref="H12 H22 H30">
    <cfRule type="cellIs" dxfId="0" priority="1" operator="between">
      <formula>-0.49999</formula>
      <formula>0.49999</formula>
    </cfRule>
  </conditionalFormatting>
  <conditionalFormatting sqref="J12">
    <cfRule type="iconSet" priority="2">
      <iconSet reverse="1">
        <cfvo type="percent" val="0"/>
        <cfvo type="num" val="-0.49998999999999999"/>
        <cfvo type="num" val="0.5"/>
      </iconSet>
    </cfRule>
  </conditionalFormatting>
  <dataValidations count="2">
    <dataValidation errorStyle="warning" operator="lessThan" allowBlank="1" showInputMessage="1" showErrorMessage="1" sqref="G22" xr:uid="{00000000-0002-0000-1200-000000000000}"/>
    <dataValidation type="decimal" allowBlank="1" showInputMessage="1" showErrorMessage="1" errorTitle="Greška" error="Niste uneli ispravan broj!" sqref="E4 F6 F10 F26 F24 F14:F16 F20" xr:uid="{00000000-0002-0000-1200-000001000000}">
      <formula1>-999999999999999</formula1>
      <formula2>999999999999999</formula2>
    </dataValidation>
  </dataValidations>
  <pageMargins left="0.7" right="0.7" top="0.75" bottom="0.75" header="0.3" footer="0.3"/>
  <pageSetup paperSize="9" orientation="portrait" horizontalDpi="4294967294" verticalDpi="4294967294" r:id="rId1"/>
  <drawing r:id="rId2"/>
  <legacyDrawing r:id="rId3"/>
  <controls>
    <mc:AlternateContent xmlns:mc="http://schemas.openxmlformats.org/markup-compatibility/2006">
      <mc:Choice Requires="x14">
        <control shapeId="63500" r:id="rId4" name="CommandButton2">
          <controlPr defaultSize="0" print="0" autoLine="0" r:id="rId5">
            <anchor moveWithCells="1">
              <from>
                <xdr:col>12</xdr:col>
                <xdr:colOff>209550</xdr:colOff>
                <xdr:row>2</xdr:row>
                <xdr:rowOff>19050</xdr:rowOff>
              </from>
              <to>
                <xdr:col>14</xdr:col>
                <xdr:colOff>123825</xdr:colOff>
                <xdr:row>4</xdr:row>
                <xdr:rowOff>28575</xdr:rowOff>
              </to>
            </anchor>
          </controlPr>
        </control>
      </mc:Choice>
      <mc:Fallback>
        <control shapeId="63500" r:id="rId4" name="CommandButton2"/>
      </mc:Fallback>
    </mc:AlternateContent>
    <mc:AlternateContent xmlns:mc="http://schemas.openxmlformats.org/markup-compatibility/2006">
      <mc:Choice Requires="x14">
        <control shapeId="63499" r:id="rId6" name="CommandButton1">
          <controlPr defaultSize="0" autoLine="0" r:id="rId7">
            <anchor moveWithCells="1">
              <from>
                <xdr:col>10</xdr:col>
                <xdr:colOff>9525</xdr:colOff>
                <xdr:row>2</xdr:row>
                <xdr:rowOff>19050</xdr:rowOff>
              </from>
              <to>
                <xdr:col>11</xdr:col>
                <xdr:colOff>561975</xdr:colOff>
                <xdr:row>4</xdr:row>
                <xdr:rowOff>19050</xdr:rowOff>
              </to>
            </anchor>
          </controlPr>
        </control>
      </mc:Choice>
      <mc:Fallback>
        <control shapeId="63499" r:id="rId6"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H294"/>
  <sheetViews>
    <sheetView showGridLines="0" showRowColHeaders="0" showZeros="0" topLeftCell="A263" zoomScale="120" zoomScaleNormal="120" zoomScaleSheetLayoutView="130" workbookViewId="0">
      <selection activeCell="F271" sqref="F271"/>
    </sheetView>
  </sheetViews>
  <sheetFormatPr defaultRowHeight="12.75"/>
  <cols>
    <col min="1" max="1" width="7.42578125" style="221" customWidth="1"/>
    <col min="2" max="2" width="6.85546875" style="218" customWidth="1"/>
    <col min="3" max="3" width="32.140625" style="219" customWidth="1"/>
    <col min="4" max="4" width="14.42578125" style="219" customWidth="1"/>
    <col min="5" max="5" width="14" style="219" customWidth="1"/>
    <col min="6" max="7" width="14.28515625" style="219" customWidth="1"/>
    <col min="8" max="8" width="3" style="220" customWidth="1"/>
    <col min="9" max="16384" width="9.140625" style="220"/>
  </cols>
  <sheetData>
    <row r="1" spans="1:8">
      <c r="A1" s="217"/>
      <c r="G1" s="222" t="s">
        <v>884</v>
      </c>
    </row>
    <row r="7" spans="1:8" ht="42" customHeight="1">
      <c r="A7" s="223" t="s">
        <v>546</v>
      </c>
      <c r="B7" s="224"/>
      <c r="C7" s="225"/>
      <c r="D7" s="225"/>
      <c r="E7" s="225"/>
      <c r="F7" s="225"/>
    </row>
    <row r="8" spans="1:8" ht="16.5" customHeight="1">
      <c r="A8" s="447" t="str">
        <f>NazKorisnika</f>
        <v>Институт за неонатологију</v>
      </c>
      <c r="B8" s="224"/>
      <c r="C8" s="225"/>
      <c r="D8" s="225"/>
      <c r="E8" s="225"/>
      <c r="F8" s="225"/>
    </row>
    <row r="9" spans="1:8" ht="15.75">
      <c r="A9" s="226" t="str">
        <f>"Седиште:   " &amp;biop</f>
        <v>Седиште:   Београд</v>
      </c>
      <c r="C9" s="227"/>
      <c r="E9" s="445" t="str">
        <f xml:space="preserve"> "Матични број:   " &amp; MatBroj</f>
        <v>Матични број:   07031238</v>
      </c>
      <c r="F9" s="225"/>
    </row>
    <row r="10" spans="1:8" ht="15.75">
      <c r="A10" s="226" t="str">
        <f>"ПИБ:   " &amp; bip</f>
        <v>ПИБ:   100219640</v>
      </c>
      <c r="C10" s="227"/>
      <c r="E10" s="446" t="str">
        <f>"Број подрачуна:  " &amp; BrojPodr</f>
        <v>Број подрачуна:  840-176661-56</v>
      </c>
      <c r="F10" s="225"/>
    </row>
    <row r="11" spans="1:8" ht="15.75">
      <c r="A11" s="228" t="s">
        <v>547</v>
      </c>
      <c r="B11" s="224"/>
      <c r="C11" s="225"/>
      <c r="D11" s="225"/>
      <c r="E11" s="225"/>
      <c r="F11" s="225"/>
    </row>
    <row r="12" spans="1:8" ht="15.75">
      <c r="A12" s="229"/>
      <c r="B12" s="224"/>
      <c r="C12" s="225"/>
      <c r="D12" s="225"/>
      <c r="E12" s="225"/>
      <c r="F12" s="230"/>
    </row>
    <row r="13" spans="1:8" ht="15.75">
      <c r="A13" s="231"/>
    </row>
    <row r="14" spans="1:8" ht="17.25" customHeight="1">
      <c r="A14" s="627" t="s">
        <v>885</v>
      </c>
      <c r="B14" s="627"/>
      <c r="C14" s="627"/>
      <c r="D14" s="627"/>
      <c r="E14" s="627"/>
      <c r="F14" s="627"/>
      <c r="G14" s="627"/>
      <c r="H14" s="232"/>
    </row>
    <row r="15" spans="1:8" ht="14.25" customHeight="1">
      <c r="A15" s="628" t="s">
        <v>2578</v>
      </c>
      <c r="B15" s="628"/>
      <c r="C15" s="628"/>
      <c r="D15" s="628"/>
      <c r="E15" s="628"/>
      <c r="F15" s="628"/>
      <c r="G15" s="628"/>
      <c r="H15" s="233"/>
    </row>
    <row r="17" spans="1:7">
      <c r="G17" s="234" t="s">
        <v>193</v>
      </c>
    </row>
    <row r="18" spans="1:7" ht="36">
      <c r="A18" s="608" t="s">
        <v>451</v>
      </c>
      <c r="B18" s="609" t="s">
        <v>452</v>
      </c>
      <c r="C18" s="608" t="s">
        <v>453</v>
      </c>
      <c r="D18" s="237" t="s">
        <v>886</v>
      </c>
      <c r="E18" s="608" t="s">
        <v>887</v>
      </c>
      <c r="F18" s="608"/>
      <c r="G18" s="608"/>
    </row>
    <row r="19" spans="1:7">
      <c r="A19" s="608"/>
      <c r="B19" s="609"/>
      <c r="C19" s="608"/>
      <c r="D19" s="624" t="s">
        <v>888</v>
      </c>
      <c r="E19" s="608" t="s">
        <v>889</v>
      </c>
      <c r="F19" s="608" t="s">
        <v>890</v>
      </c>
      <c r="G19" s="626" t="s">
        <v>891</v>
      </c>
    </row>
    <row r="20" spans="1:7">
      <c r="A20" s="608"/>
      <c r="B20" s="609"/>
      <c r="C20" s="608"/>
      <c r="D20" s="625"/>
      <c r="E20" s="608"/>
      <c r="F20" s="608"/>
      <c r="G20" s="625"/>
    </row>
    <row r="21" spans="1:7">
      <c r="A21" s="235">
        <v>1</v>
      </c>
      <c r="B21" s="236">
        <v>2</v>
      </c>
      <c r="C21" s="235">
        <v>3</v>
      </c>
      <c r="D21" s="235">
        <v>4</v>
      </c>
      <c r="E21" s="235">
        <v>5</v>
      </c>
      <c r="F21" s="235">
        <v>6</v>
      </c>
      <c r="G21" s="235">
        <v>7</v>
      </c>
    </row>
    <row r="22" spans="1:7" ht="14.25">
      <c r="A22" s="235"/>
      <c r="B22" s="236"/>
      <c r="C22" s="239" t="s">
        <v>892</v>
      </c>
      <c r="D22" s="240"/>
      <c r="E22" s="241"/>
      <c r="F22" s="241"/>
      <c r="G22" s="241"/>
    </row>
    <row r="23" spans="1:7" s="244" customFormat="1" ht="24">
      <c r="A23" s="235" t="s">
        <v>893</v>
      </c>
      <c r="B23" s="236" t="s">
        <v>894</v>
      </c>
      <c r="C23" s="242" t="s">
        <v>895</v>
      </c>
      <c r="D23" s="243">
        <f>D24+D42</f>
        <v>103417</v>
      </c>
      <c r="E23" s="243">
        <f>E24+E42</f>
        <v>476846</v>
      </c>
      <c r="F23" s="243">
        <f>F24+F42</f>
        <v>376141</v>
      </c>
      <c r="G23" s="243">
        <f t="shared" ref="G23:G86" si="0">E23-F23</f>
        <v>100705</v>
      </c>
    </row>
    <row r="24" spans="1:7" s="244" customFormat="1" ht="36">
      <c r="A24" s="235" t="s">
        <v>896</v>
      </c>
      <c r="B24" s="236" t="s">
        <v>897</v>
      </c>
      <c r="C24" s="242" t="s">
        <v>898</v>
      </c>
      <c r="D24" s="243">
        <f>D25+D29+D31+D33+D37+D40</f>
        <v>88595</v>
      </c>
      <c r="E24" s="243">
        <f>E25+E29+E31+E33+E37+E40</f>
        <v>460046</v>
      </c>
      <c r="F24" s="243">
        <f>F25+F29+F31+F33+F37+F40</f>
        <v>376141</v>
      </c>
      <c r="G24" s="243">
        <f t="shared" si="0"/>
        <v>83905</v>
      </c>
    </row>
    <row r="25" spans="1:7" s="244" customFormat="1" ht="24">
      <c r="A25" s="235" t="s">
        <v>899</v>
      </c>
      <c r="B25" s="236" t="s">
        <v>900</v>
      </c>
      <c r="C25" s="242" t="s">
        <v>901</v>
      </c>
      <c r="D25" s="243">
        <f>SUM(D26:D28)</f>
        <v>88595</v>
      </c>
      <c r="E25" s="243">
        <f>SUM(E26:E28)</f>
        <v>456268</v>
      </c>
      <c r="F25" s="243">
        <f>SUM(F26:F28)</f>
        <v>376141</v>
      </c>
      <c r="G25" s="243">
        <f t="shared" si="0"/>
        <v>80127</v>
      </c>
    </row>
    <row r="26" spans="1:7" ht="17.25" customHeight="1">
      <c r="A26" s="245" t="s">
        <v>902</v>
      </c>
      <c r="B26" s="246" t="s">
        <v>903</v>
      </c>
      <c r="C26" s="247" t="s">
        <v>904</v>
      </c>
      <c r="D26" s="248">
        <v>41434</v>
      </c>
      <c r="E26" s="248">
        <v>104083</v>
      </c>
      <c r="F26" s="248">
        <v>63948</v>
      </c>
      <c r="G26" s="243">
        <f t="shared" si="0"/>
        <v>40135</v>
      </c>
    </row>
    <row r="27" spans="1:7" ht="17.25" customHeight="1">
      <c r="A27" s="245" t="s">
        <v>905</v>
      </c>
      <c r="B27" s="246" t="s">
        <v>906</v>
      </c>
      <c r="C27" s="247" t="s">
        <v>907</v>
      </c>
      <c r="D27" s="248">
        <v>47161</v>
      </c>
      <c r="E27" s="248">
        <v>351250</v>
      </c>
      <c r="F27" s="248">
        <v>311258</v>
      </c>
      <c r="G27" s="243">
        <f t="shared" si="0"/>
        <v>39992</v>
      </c>
    </row>
    <row r="28" spans="1:7" ht="17.25" customHeight="1">
      <c r="A28" s="245" t="s">
        <v>908</v>
      </c>
      <c r="B28" s="246" t="s">
        <v>909</v>
      </c>
      <c r="C28" s="247" t="s">
        <v>492</v>
      </c>
      <c r="D28" s="248"/>
      <c r="E28" s="248">
        <v>935</v>
      </c>
      <c r="F28" s="248">
        <v>935</v>
      </c>
      <c r="G28" s="243">
        <f t="shared" si="0"/>
        <v>0</v>
      </c>
    </row>
    <row r="29" spans="1:7" s="244" customFormat="1" ht="17.25" customHeight="1">
      <c r="A29" s="235">
        <v>1007</v>
      </c>
      <c r="B29" s="236" t="s">
        <v>910</v>
      </c>
      <c r="C29" s="242" t="s">
        <v>911</v>
      </c>
      <c r="D29" s="243">
        <f>D30</f>
        <v>0</v>
      </c>
      <c r="E29" s="243">
        <f>E30</f>
        <v>0</v>
      </c>
      <c r="F29" s="243">
        <f>F30</f>
        <v>0</v>
      </c>
      <c r="G29" s="243">
        <f t="shared" si="0"/>
        <v>0</v>
      </c>
    </row>
    <row r="30" spans="1:7" ht="17.25" customHeight="1">
      <c r="A30" s="245">
        <v>1008</v>
      </c>
      <c r="B30" s="246" t="s">
        <v>912</v>
      </c>
      <c r="C30" s="247" t="s">
        <v>486</v>
      </c>
      <c r="D30" s="248"/>
      <c r="E30" s="248"/>
      <c r="F30" s="248"/>
      <c r="G30" s="243">
        <f t="shared" si="0"/>
        <v>0</v>
      </c>
    </row>
    <row r="31" spans="1:7" s="244" customFormat="1" ht="17.25" customHeight="1">
      <c r="A31" s="235">
        <v>1009</v>
      </c>
      <c r="B31" s="236" t="s">
        <v>913</v>
      </c>
      <c r="C31" s="242" t="s">
        <v>914</v>
      </c>
      <c r="D31" s="243">
        <f>D32</f>
        <v>0</v>
      </c>
      <c r="E31" s="243">
        <f>E32</f>
        <v>0</v>
      </c>
      <c r="F31" s="243">
        <f>F32</f>
        <v>0</v>
      </c>
      <c r="G31" s="243">
        <f t="shared" si="0"/>
        <v>0</v>
      </c>
    </row>
    <row r="32" spans="1:7" ht="17.25" customHeight="1">
      <c r="A32" s="245">
        <v>1010</v>
      </c>
      <c r="B32" s="246" t="s">
        <v>915</v>
      </c>
      <c r="C32" s="247" t="s">
        <v>365</v>
      </c>
      <c r="D32" s="248"/>
      <c r="E32" s="248"/>
      <c r="F32" s="248"/>
      <c r="G32" s="243">
        <f t="shared" si="0"/>
        <v>0</v>
      </c>
    </row>
    <row r="33" spans="1:8" s="244" customFormat="1" ht="24">
      <c r="A33" s="235">
        <v>1011</v>
      </c>
      <c r="B33" s="236" t="s">
        <v>916</v>
      </c>
      <c r="C33" s="242" t="s">
        <v>917</v>
      </c>
      <c r="D33" s="243">
        <f>SUM(D34:D36)</f>
        <v>0</v>
      </c>
      <c r="E33" s="243">
        <f>SUM(E34:E36)</f>
        <v>0</v>
      </c>
      <c r="F33" s="243">
        <f>SUM(F34:F36)</f>
        <v>0</v>
      </c>
      <c r="G33" s="243">
        <f t="shared" si="0"/>
        <v>0</v>
      </c>
    </row>
    <row r="34" spans="1:8" ht="17.25" customHeight="1">
      <c r="A34" s="245">
        <v>1012</v>
      </c>
      <c r="B34" s="246" t="s">
        <v>918</v>
      </c>
      <c r="C34" s="247" t="s">
        <v>307</v>
      </c>
      <c r="D34" s="248"/>
      <c r="E34" s="248"/>
      <c r="F34" s="248"/>
      <c r="G34" s="243">
        <f t="shared" si="0"/>
        <v>0</v>
      </c>
    </row>
    <row r="35" spans="1:8" ht="17.25" customHeight="1">
      <c r="A35" s="245">
        <v>1013</v>
      </c>
      <c r="B35" s="246" t="s">
        <v>919</v>
      </c>
      <c r="C35" s="247" t="s">
        <v>920</v>
      </c>
      <c r="D35" s="248"/>
      <c r="E35" s="248"/>
      <c r="F35" s="248"/>
      <c r="G35" s="243">
        <f t="shared" si="0"/>
        <v>0</v>
      </c>
    </row>
    <row r="36" spans="1:8" ht="17.25" customHeight="1">
      <c r="A36" s="245">
        <v>1014</v>
      </c>
      <c r="B36" s="246" t="s">
        <v>921</v>
      </c>
      <c r="C36" s="247" t="s">
        <v>922</v>
      </c>
      <c r="D36" s="248"/>
      <c r="E36" s="248"/>
      <c r="F36" s="248"/>
      <c r="G36" s="243">
        <f t="shared" si="0"/>
        <v>0</v>
      </c>
    </row>
    <row r="37" spans="1:8" s="244" customFormat="1" ht="24">
      <c r="A37" s="235">
        <v>1015</v>
      </c>
      <c r="B37" s="236" t="s">
        <v>923</v>
      </c>
      <c r="C37" s="242" t="s">
        <v>924</v>
      </c>
      <c r="D37" s="243">
        <f>D38+D39</f>
        <v>0</v>
      </c>
      <c r="E37" s="243">
        <f>E38+E39</f>
        <v>3778</v>
      </c>
      <c r="F37" s="243">
        <f>F38+F39</f>
        <v>0</v>
      </c>
      <c r="G37" s="243">
        <f t="shared" si="0"/>
        <v>3778</v>
      </c>
    </row>
    <row r="38" spans="1:8" ht="17.25" customHeight="1">
      <c r="A38" s="245">
        <v>1016</v>
      </c>
      <c r="B38" s="246" t="s">
        <v>925</v>
      </c>
      <c r="C38" s="247" t="s">
        <v>926</v>
      </c>
      <c r="D38" s="248"/>
      <c r="E38" s="248"/>
      <c r="F38" s="248"/>
      <c r="G38" s="243">
        <f t="shared" si="0"/>
        <v>0</v>
      </c>
    </row>
    <row r="39" spans="1:8" ht="17.25" customHeight="1">
      <c r="A39" s="245">
        <v>1017</v>
      </c>
      <c r="B39" s="246" t="s">
        <v>927</v>
      </c>
      <c r="C39" s="247" t="s">
        <v>928</v>
      </c>
      <c r="D39" s="248"/>
      <c r="E39" s="248">
        <v>3778</v>
      </c>
      <c r="F39" s="248"/>
      <c r="G39" s="249">
        <f t="shared" si="0"/>
        <v>3778</v>
      </c>
    </row>
    <row r="40" spans="1:8" s="244" customFormat="1" ht="17.25" customHeight="1">
      <c r="A40" s="235">
        <v>1018</v>
      </c>
      <c r="B40" s="236" t="s">
        <v>929</v>
      </c>
      <c r="C40" s="242" t="s">
        <v>930</v>
      </c>
      <c r="D40" s="243">
        <f>D41</f>
        <v>0</v>
      </c>
      <c r="E40" s="243">
        <f>E41</f>
        <v>0</v>
      </c>
      <c r="F40" s="243">
        <f>F41</f>
        <v>0</v>
      </c>
      <c r="G40" s="243">
        <f t="shared" si="0"/>
        <v>0</v>
      </c>
    </row>
    <row r="41" spans="1:8" ht="17.25" customHeight="1">
      <c r="A41" s="245">
        <v>1019</v>
      </c>
      <c r="B41" s="246" t="s">
        <v>931</v>
      </c>
      <c r="C41" s="247" t="s">
        <v>390</v>
      </c>
      <c r="D41" s="248"/>
      <c r="E41" s="248"/>
      <c r="F41" s="248"/>
      <c r="G41" s="243">
        <f t="shared" si="0"/>
        <v>0</v>
      </c>
    </row>
    <row r="42" spans="1:8" s="244" customFormat="1" ht="24">
      <c r="A42" s="235">
        <v>1020</v>
      </c>
      <c r="B42" s="236" t="s">
        <v>932</v>
      </c>
      <c r="C42" s="242" t="s">
        <v>933</v>
      </c>
      <c r="D42" s="243">
        <f>D43+D51</f>
        <v>14822</v>
      </c>
      <c r="E42" s="243">
        <f>E43+E51</f>
        <v>16800</v>
      </c>
      <c r="F42" s="243">
        <f>F43+F51</f>
        <v>0</v>
      </c>
      <c r="G42" s="243">
        <f t="shared" si="0"/>
        <v>16800</v>
      </c>
      <c r="H42" s="250"/>
    </row>
    <row r="43" spans="1:8" s="244" customFormat="1" ht="17.25" customHeight="1">
      <c r="A43" s="235">
        <v>1021</v>
      </c>
      <c r="B43" s="236" t="s">
        <v>934</v>
      </c>
      <c r="C43" s="242" t="s">
        <v>935</v>
      </c>
      <c r="D43" s="243">
        <f>SUM(D44:D50)</f>
        <v>0</v>
      </c>
      <c r="E43" s="243">
        <f>SUM(E44:E50)</f>
        <v>0</v>
      </c>
      <c r="F43" s="243">
        <f>SUM(F44:F50)</f>
        <v>0</v>
      </c>
      <c r="G43" s="243">
        <f t="shared" si="0"/>
        <v>0</v>
      </c>
    </row>
    <row r="44" spans="1:8" ht="17.25" customHeight="1">
      <c r="A44" s="245">
        <v>1022</v>
      </c>
      <c r="B44" s="246" t="s">
        <v>936</v>
      </c>
      <c r="C44" s="247" t="s">
        <v>273</v>
      </c>
      <c r="D44" s="248"/>
      <c r="E44" s="248"/>
      <c r="F44" s="248"/>
      <c r="G44" s="243">
        <f t="shared" si="0"/>
        <v>0</v>
      </c>
    </row>
    <row r="45" spans="1:8" ht="36">
      <c r="A45" s="608" t="s">
        <v>451</v>
      </c>
      <c r="B45" s="609" t="s">
        <v>452</v>
      </c>
      <c r="C45" s="608" t="s">
        <v>453</v>
      </c>
      <c r="D45" s="237" t="s">
        <v>886</v>
      </c>
      <c r="E45" s="608" t="s">
        <v>887</v>
      </c>
      <c r="F45" s="608"/>
      <c r="G45" s="608"/>
    </row>
    <row r="46" spans="1:8">
      <c r="A46" s="608"/>
      <c r="B46" s="609"/>
      <c r="C46" s="608"/>
      <c r="D46" s="624" t="s">
        <v>888</v>
      </c>
      <c r="E46" s="608" t="s">
        <v>889</v>
      </c>
      <c r="F46" s="608" t="s">
        <v>890</v>
      </c>
      <c r="G46" s="626" t="s">
        <v>937</v>
      </c>
    </row>
    <row r="47" spans="1:8">
      <c r="A47" s="608"/>
      <c r="B47" s="609"/>
      <c r="C47" s="608"/>
      <c r="D47" s="625"/>
      <c r="E47" s="608"/>
      <c r="F47" s="608"/>
      <c r="G47" s="625"/>
    </row>
    <row r="48" spans="1:8" s="251" customFormat="1">
      <c r="A48" s="236">
        <v>1</v>
      </c>
      <c r="B48" s="236">
        <v>2</v>
      </c>
      <c r="C48" s="236">
        <v>3</v>
      </c>
      <c r="D48" s="236" t="s">
        <v>347</v>
      </c>
      <c r="E48" s="236" t="s">
        <v>348</v>
      </c>
      <c r="F48" s="236" t="s">
        <v>349</v>
      </c>
      <c r="G48" s="236" t="s">
        <v>350</v>
      </c>
    </row>
    <row r="49" spans="1:7" ht="15" customHeight="1">
      <c r="A49" s="245">
        <v>1023</v>
      </c>
      <c r="B49" s="246" t="s">
        <v>938</v>
      </c>
      <c r="C49" s="247" t="s">
        <v>939</v>
      </c>
      <c r="D49" s="248"/>
      <c r="E49" s="248"/>
      <c r="F49" s="248"/>
      <c r="G49" s="243">
        <f t="shared" si="0"/>
        <v>0</v>
      </c>
    </row>
    <row r="50" spans="1:7" ht="15" customHeight="1">
      <c r="A50" s="245">
        <v>1024</v>
      </c>
      <c r="B50" s="246" t="s">
        <v>940</v>
      </c>
      <c r="C50" s="247" t="s">
        <v>941</v>
      </c>
      <c r="D50" s="248"/>
      <c r="E50" s="248"/>
      <c r="F50" s="248"/>
      <c r="G50" s="243">
        <f t="shared" si="0"/>
        <v>0</v>
      </c>
    </row>
    <row r="51" spans="1:7" s="244" customFormat="1" ht="36">
      <c r="A51" s="235">
        <v>1025</v>
      </c>
      <c r="B51" s="236" t="s">
        <v>942</v>
      </c>
      <c r="C51" s="242" t="s">
        <v>943</v>
      </c>
      <c r="D51" s="243">
        <f>D52+D53</f>
        <v>14822</v>
      </c>
      <c r="E51" s="243">
        <f>E52+E53</f>
        <v>16800</v>
      </c>
      <c r="F51" s="243">
        <f>F52+F53</f>
        <v>0</v>
      </c>
      <c r="G51" s="243">
        <f t="shared" si="0"/>
        <v>16800</v>
      </c>
    </row>
    <row r="52" spans="1:7" ht="15" customHeight="1">
      <c r="A52" s="245">
        <v>1026</v>
      </c>
      <c r="B52" s="246" t="s">
        <v>944</v>
      </c>
      <c r="C52" s="247" t="s">
        <v>945</v>
      </c>
      <c r="D52" s="248"/>
      <c r="E52" s="248"/>
      <c r="F52" s="248"/>
      <c r="G52" s="243">
        <f t="shared" si="0"/>
        <v>0</v>
      </c>
    </row>
    <row r="53" spans="1:7" ht="15" customHeight="1">
      <c r="A53" s="245">
        <v>1027</v>
      </c>
      <c r="B53" s="246" t="s">
        <v>946</v>
      </c>
      <c r="C53" s="247" t="s">
        <v>947</v>
      </c>
      <c r="D53" s="248">
        <v>14822</v>
      </c>
      <c r="E53" s="248">
        <v>16800</v>
      </c>
      <c r="F53" s="248"/>
      <c r="G53" s="243">
        <f t="shared" si="0"/>
        <v>16800</v>
      </c>
    </row>
    <row r="54" spans="1:7" s="244" customFormat="1" ht="24">
      <c r="A54" s="235">
        <v>1028</v>
      </c>
      <c r="B54" s="236">
        <v>100000</v>
      </c>
      <c r="C54" s="242" t="s">
        <v>948</v>
      </c>
      <c r="D54" s="243">
        <f>D55+D75+D97</f>
        <v>115250</v>
      </c>
      <c r="E54" s="243">
        <f>E55+E75+E97</f>
        <v>139979</v>
      </c>
      <c r="F54" s="243">
        <f>F55+F75+F97</f>
        <v>0</v>
      </c>
      <c r="G54" s="243">
        <f t="shared" si="0"/>
        <v>139979</v>
      </c>
    </row>
    <row r="55" spans="1:7" s="244" customFormat="1" ht="24">
      <c r="A55" s="235">
        <v>1029</v>
      </c>
      <c r="B55" s="236">
        <v>110000</v>
      </c>
      <c r="C55" s="242" t="s">
        <v>949</v>
      </c>
      <c r="D55" s="243">
        <f>D56+D66</f>
        <v>0</v>
      </c>
      <c r="E55" s="243">
        <f>E56+E66</f>
        <v>0</v>
      </c>
      <c r="F55" s="243">
        <f>F56+F66</f>
        <v>0</v>
      </c>
      <c r="G55" s="243">
        <f t="shared" si="0"/>
        <v>0</v>
      </c>
    </row>
    <row r="56" spans="1:7" s="244" customFormat="1" ht="36">
      <c r="A56" s="235">
        <v>1030</v>
      </c>
      <c r="B56" s="236">
        <v>111000</v>
      </c>
      <c r="C56" s="242" t="s">
        <v>950</v>
      </c>
      <c r="D56" s="243">
        <f>SUM(D57:D65)</f>
        <v>0</v>
      </c>
      <c r="E56" s="243">
        <f>SUM(E57:E65)</f>
        <v>0</v>
      </c>
      <c r="F56" s="243">
        <f>SUM(F57:F65)</f>
        <v>0</v>
      </c>
      <c r="G56" s="243">
        <f t="shared" si="0"/>
        <v>0</v>
      </c>
    </row>
    <row r="57" spans="1:7" ht="24">
      <c r="A57" s="245">
        <v>1031</v>
      </c>
      <c r="B57" s="246">
        <v>111100</v>
      </c>
      <c r="C57" s="247" t="s">
        <v>951</v>
      </c>
      <c r="D57" s="248"/>
      <c r="E57" s="248"/>
      <c r="F57" s="248"/>
      <c r="G57" s="243">
        <f t="shared" si="0"/>
        <v>0</v>
      </c>
    </row>
    <row r="58" spans="1:7" ht="17.25" customHeight="1">
      <c r="A58" s="245">
        <v>1032</v>
      </c>
      <c r="B58" s="246">
        <v>111200</v>
      </c>
      <c r="C58" s="247" t="s">
        <v>274</v>
      </c>
      <c r="D58" s="248"/>
      <c r="E58" s="248"/>
      <c r="F58" s="248"/>
      <c r="G58" s="243">
        <f t="shared" si="0"/>
        <v>0</v>
      </c>
    </row>
    <row r="59" spans="1:7" ht="24">
      <c r="A59" s="245">
        <v>1033</v>
      </c>
      <c r="B59" s="246">
        <v>111300</v>
      </c>
      <c r="C59" s="247" t="s">
        <v>411</v>
      </c>
      <c r="D59" s="248"/>
      <c r="E59" s="248"/>
      <c r="F59" s="248"/>
      <c r="G59" s="243">
        <f t="shared" si="0"/>
        <v>0</v>
      </c>
    </row>
    <row r="60" spans="1:7" ht="17.25" customHeight="1">
      <c r="A60" s="245">
        <v>1034</v>
      </c>
      <c r="B60" s="246">
        <v>111400</v>
      </c>
      <c r="C60" s="247" t="s">
        <v>127</v>
      </c>
      <c r="D60" s="248"/>
      <c r="E60" s="248"/>
      <c r="F60" s="248"/>
      <c r="G60" s="243">
        <f t="shared" si="0"/>
        <v>0</v>
      </c>
    </row>
    <row r="61" spans="1:7" ht="24">
      <c r="A61" s="245">
        <v>1035</v>
      </c>
      <c r="B61" s="246">
        <v>111500</v>
      </c>
      <c r="C61" s="247" t="s">
        <v>952</v>
      </c>
      <c r="D61" s="248"/>
      <c r="E61" s="248"/>
      <c r="F61" s="248"/>
      <c r="G61" s="243">
        <f t="shared" si="0"/>
        <v>0</v>
      </c>
    </row>
    <row r="62" spans="1:7" ht="24">
      <c r="A62" s="245">
        <v>1036</v>
      </c>
      <c r="B62" s="246">
        <v>111600</v>
      </c>
      <c r="C62" s="247" t="s">
        <v>412</v>
      </c>
      <c r="D62" s="248"/>
      <c r="E62" s="248"/>
      <c r="F62" s="248"/>
      <c r="G62" s="243">
        <f t="shared" si="0"/>
        <v>0</v>
      </c>
    </row>
    <row r="63" spans="1:7" ht="24">
      <c r="A63" s="245">
        <v>1037</v>
      </c>
      <c r="B63" s="246">
        <v>111700</v>
      </c>
      <c r="C63" s="247" t="s">
        <v>953</v>
      </c>
      <c r="D63" s="248"/>
      <c r="E63" s="248"/>
      <c r="F63" s="248"/>
      <c r="G63" s="243">
        <f t="shared" si="0"/>
        <v>0</v>
      </c>
    </row>
    <row r="64" spans="1:7" ht="24">
      <c r="A64" s="245">
        <v>1038</v>
      </c>
      <c r="B64" s="246">
        <v>111800</v>
      </c>
      <c r="C64" s="247" t="s">
        <v>413</v>
      </c>
      <c r="D64" s="248"/>
      <c r="E64" s="248"/>
      <c r="F64" s="248"/>
      <c r="G64" s="243">
        <f t="shared" si="0"/>
        <v>0</v>
      </c>
    </row>
    <row r="65" spans="1:7" ht="17.25" customHeight="1">
      <c r="A65" s="245">
        <v>1039</v>
      </c>
      <c r="B65" s="246">
        <v>111900</v>
      </c>
      <c r="C65" s="247" t="s">
        <v>954</v>
      </c>
      <c r="D65" s="248"/>
      <c r="E65" s="248"/>
      <c r="F65" s="248"/>
      <c r="G65" s="243">
        <f t="shared" si="0"/>
        <v>0</v>
      </c>
    </row>
    <row r="66" spans="1:7" s="244" customFormat="1" ht="27.75" customHeight="1">
      <c r="A66" s="235">
        <v>1040</v>
      </c>
      <c r="B66" s="236">
        <v>112000</v>
      </c>
      <c r="C66" s="242" t="s">
        <v>955</v>
      </c>
      <c r="D66" s="243">
        <f>SUM(D67:D74)</f>
        <v>0</v>
      </c>
      <c r="E66" s="243">
        <f>SUM(E67:E74)</f>
        <v>0</v>
      </c>
      <c r="F66" s="243">
        <f>SUM(F67:F74)</f>
        <v>0</v>
      </c>
      <c r="G66" s="243">
        <f t="shared" si="0"/>
        <v>0</v>
      </c>
    </row>
    <row r="67" spans="1:7" ht="24">
      <c r="A67" s="245">
        <v>1041</v>
      </c>
      <c r="B67" s="246">
        <v>112100</v>
      </c>
      <c r="C67" s="247" t="s">
        <v>956</v>
      </c>
      <c r="D67" s="248"/>
      <c r="E67" s="248"/>
      <c r="F67" s="248"/>
      <c r="G67" s="243">
        <f t="shared" si="0"/>
        <v>0</v>
      </c>
    </row>
    <row r="68" spans="1:7" ht="15" customHeight="1">
      <c r="A68" s="245">
        <v>1042</v>
      </c>
      <c r="B68" s="246">
        <v>112200</v>
      </c>
      <c r="C68" s="247" t="s">
        <v>534</v>
      </c>
      <c r="D68" s="248"/>
      <c r="E68" s="248"/>
      <c r="F68" s="248"/>
      <c r="G68" s="243">
        <f t="shared" si="0"/>
        <v>0</v>
      </c>
    </row>
    <row r="69" spans="1:7" ht="15" customHeight="1">
      <c r="A69" s="245">
        <v>1043</v>
      </c>
      <c r="B69" s="246">
        <v>112300</v>
      </c>
      <c r="C69" s="247" t="s">
        <v>535</v>
      </c>
      <c r="D69" s="248"/>
      <c r="E69" s="248"/>
      <c r="F69" s="248"/>
      <c r="G69" s="243">
        <f t="shared" si="0"/>
        <v>0</v>
      </c>
    </row>
    <row r="70" spans="1:7" ht="15" customHeight="1">
      <c r="A70" s="245">
        <v>1044</v>
      </c>
      <c r="B70" s="246">
        <v>112400</v>
      </c>
      <c r="C70" s="247" t="s">
        <v>536</v>
      </c>
      <c r="D70" s="248"/>
      <c r="E70" s="248"/>
      <c r="F70" s="248"/>
      <c r="G70" s="243">
        <f t="shared" si="0"/>
        <v>0</v>
      </c>
    </row>
    <row r="71" spans="1:7" ht="24">
      <c r="A71" s="245">
        <v>1045</v>
      </c>
      <c r="B71" s="246">
        <v>112500</v>
      </c>
      <c r="C71" s="247" t="s">
        <v>537</v>
      </c>
      <c r="D71" s="248"/>
      <c r="E71" s="248"/>
      <c r="F71" s="248"/>
      <c r="G71" s="243">
        <f t="shared" si="0"/>
        <v>0</v>
      </c>
    </row>
    <row r="72" spans="1:7" ht="24">
      <c r="A72" s="245">
        <v>1046</v>
      </c>
      <c r="B72" s="246">
        <v>112600</v>
      </c>
      <c r="C72" s="247" t="s">
        <v>291</v>
      </c>
      <c r="D72" s="248"/>
      <c r="E72" s="248"/>
      <c r="F72" s="248"/>
      <c r="G72" s="243">
        <f t="shared" si="0"/>
        <v>0</v>
      </c>
    </row>
    <row r="73" spans="1:7" ht="15" customHeight="1">
      <c r="A73" s="245">
        <v>1047</v>
      </c>
      <c r="B73" s="246">
        <v>112700</v>
      </c>
      <c r="C73" s="247" t="s">
        <v>957</v>
      </c>
      <c r="D73" s="248"/>
      <c r="E73" s="248"/>
      <c r="F73" s="248"/>
      <c r="G73" s="243">
        <f t="shared" si="0"/>
        <v>0</v>
      </c>
    </row>
    <row r="74" spans="1:7" ht="15" customHeight="1">
      <c r="A74" s="245">
        <v>1048</v>
      </c>
      <c r="B74" s="246" t="s">
        <v>958</v>
      </c>
      <c r="C74" s="247" t="s">
        <v>959</v>
      </c>
      <c r="D74" s="248"/>
      <c r="E74" s="248"/>
      <c r="F74" s="248"/>
      <c r="G74" s="243">
        <f t="shared" si="0"/>
        <v>0</v>
      </c>
    </row>
    <row r="75" spans="1:7" s="244" customFormat="1" ht="42">
      <c r="A75" s="235">
        <v>1049</v>
      </c>
      <c r="B75" s="236">
        <v>120000</v>
      </c>
      <c r="C75" s="252" t="s">
        <v>960</v>
      </c>
      <c r="D75" s="243">
        <f>D76+D86+D92</f>
        <v>52796</v>
      </c>
      <c r="E75" s="243">
        <f>E76+E86+E92</f>
        <v>65107</v>
      </c>
      <c r="F75" s="243">
        <f>F76+F86+F92</f>
        <v>0</v>
      </c>
      <c r="G75" s="243">
        <f t="shared" si="0"/>
        <v>65107</v>
      </c>
    </row>
    <row r="76" spans="1:7" s="244" customFormat="1" ht="31.5">
      <c r="A76" s="235">
        <v>1050</v>
      </c>
      <c r="B76" s="236">
        <v>121000</v>
      </c>
      <c r="C76" s="252" t="s">
        <v>961</v>
      </c>
      <c r="D76" s="243">
        <f>D77+D78+D79+D80+D81+D82+D83+D84+D85</f>
        <v>9240</v>
      </c>
      <c r="E76" s="243">
        <f>E77+E78+E79+E80+E81+E82+E83+E84+E85</f>
        <v>11195</v>
      </c>
      <c r="F76" s="243">
        <f>F77+F78+F79+F80+F81+F82+F83+F84+F85</f>
        <v>0</v>
      </c>
      <c r="G76" s="243">
        <f t="shared" si="0"/>
        <v>11195</v>
      </c>
    </row>
    <row r="77" spans="1:7" ht="15" customHeight="1">
      <c r="A77" s="245">
        <v>1051</v>
      </c>
      <c r="B77" s="246">
        <v>121100</v>
      </c>
      <c r="C77" s="247" t="s">
        <v>962</v>
      </c>
      <c r="D77" s="248">
        <v>9227</v>
      </c>
      <c r="E77" s="248">
        <v>11182</v>
      </c>
      <c r="F77" s="248"/>
      <c r="G77" s="243">
        <f t="shared" si="0"/>
        <v>11182</v>
      </c>
    </row>
    <row r="78" spans="1:7" ht="15" customHeight="1">
      <c r="A78" s="245">
        <v>1052</v>
      </c>
      <c r="B78" s="246">
        <v>121200</v>
      </c>
      <c r="C78" s="247" t="s">
        <v>963</v>
      </c>
      <c r="D78" s="248"/>
      <c r="E78" s="248"/>
      <c r="F78" s="248"/>
      <c r="G78" s="243">
        <f t="shared" si="0"/>
        <v>0</v>
      </c>
    </row>
    <row r="79" spans="1:7" ht="15" customHeight="1">
      <c r="A79" s="245">
        <v>1053</v>
      </c>
      <c r="B79" s="246">
        <v>121300</v>
      </c>
      <c r="C79" s="247" t="s">
        <v>964</v>
      </c>
      <c r="D79" s="248">
        <v>10</v>
      </c>
      <c r="E79" s="248">
        <v>10</v>
      </c>
      <c r="F79" s="248"/>
      <c r="G79" s="243">
        <f t="shared" si="0"/>
        <v>10</v>
      </c>
    </row>
    <row r="80" spans="1:7" ht="15" customHeight="1">
      <c r="A80" s="245">
        <v>1054</v>
      </c>
      <c r="B80" s="246">
        <v>121400</v>
      </c>
      <c r="C80" s="247" t="s">
        <v>965</v>
      </c>
      <c r="D80" s="248"/>
      <c r="E80" s="248"/>
      <c r="F80" s="248"/>
      <c r="G80" s="243">
        <f t="shared" si="0"/>
        <v>0</v>
      </c>
    </row>
    <row r="81" spans="1:7" ht="15" customHeight="1">
      <c r="A81" s="245">
        <v>1055</v>
      </c>
      <c r="B81" s="246">
        <v>121500</v>
      </c>
      <c r="C81" s="247" t="s">
        <v>966</v>
      </c>
      <c r="D81" s="248"/>
      <c r="E81" s="248"/>
      <c r="F81" s="248"/>
      <c r="G81" s="243">
        <f t="shared" si="0"/>
        <v>0</v>
      </c>
    </row>
    <row r="82" spans="1:7" ht="15" customHeight="1">
      <c r="A82" s="245">
        <v>1056</v>
      </c>
      <c r="B82" s="246">
        <v>121600</v>
      </c>
      <c r="C82" s="247" t="s">
        <v>967</v>
      </c>
      <c r="D82" s="248"/>
      <c r="E82" s="248"/>
      <c r="F82" s="248"/>
      <c r="G82" s="243">
        <f t="shared" si="0"/>
        <v>0</v>
      </c>
    </row>
    <row r="83" spans="1:7" ht="15" customHeight="1">
      <c r="A83" s="245">
        <v>1057</v>
      </c>
      <c r="B83" s="246">
        <v>121700</v>
      </c>
      <c r="C83" s="247" t="s">
        <v>968</v>
      </c>
      <c r="D83" s="248">
        <v>3</v>
      </c>
      <c r="E83" s="248">
        <v>3</v>
      </c>
      <c r="F83" s="248"/>
      <c r="G83" s="243">
        <f t="shared" si="0"/>
        <v>3</v>
      </c>
    </row>
    <row r="84" spans="1:7" ht="15" customHeight="1">
      <c r="A84" s="245">
        <v>1058</v>
      </c>
      <c r="B84" s="246">
        <v>121800</v>
      </c>
      <c r="C84" s="247" t="s">
        <v>969</v>
      </c>
      <c r="D84" s="248"/>
      <c r="E84" s="248"/>
      <c r="F84" s="248"/>
      <c r="G84" s="243">
        <f t="shared" si="0"/>
        <v>0</v>
      </c>
    </row>
    <row r="85" spans="1:7" ht="15" customHeight="1">
      <c r="A85" s="245">
        <v>1059</v>
      </c>
      <c r="B85" s="246">
        <v>121900</v>
      </c>
      <c r="C85" s="247" t="s">
        <v>970</v>
      </c>
      <c r="D85" s="248"/>
      <c r="E85" s="248"/>
      <c r="F85" s="248"/>
      <c r="G85" s="243">
        <f t="shared" si="0"/>
        <v>0</v>
      </c>
    </row>
    <row r="86" spans="1:7" s="244" customFormat="1" ht="24">
      <c r="A86" s="235">
        <v>1060</v>
      </c>
      <c r="B86" s="236">
        <v>122000</v>
      </c>
      <c r="C86" s="242" t="s">
        <v>971</v>
      </c>
      <c r="D86" s="243">
        <f>D91</f>
        <v>43272</v>
      </c>
      <c r="E86" s="243">
        <f>E91</f>
        <v>53728</v>
      </c>
      <c r="F86" s="243">
        <f>F91</f>
        <v>0</v>
      </c>
      <c r="G86" s="243">
        <f t="shared" si="0"/>
        <v>53728</v>
      </c>
    </row>
    <row r="87" spans="1:7" ht="36">
      <c r="A87" s="608" t="s">
        <v>451</v>
      </c>
      <c r="B87" s="609" t="s">
        <v>452</v>
      </c>
      <c r="C87" s="608" t="s">
        <v>453</v>
      </c>
      <c r="D87" s="237" t="s">
        <v>886</v>
      </c>
      <c r="E87" s="608" t="s">
        <v>887</v>
      </c>
      <c r="F87" s="608"/>
      <c r="G87" s="608"/>
    </row>
    <row r="88" spans="1:7">
      <c r="A88" s="608"/>
      <c r="B88" s="609"/>
      <c r="C88" s="608"/>
      <c r="D88" s="624" t="s">
        <v>888</v>
      </c>
      <c r="E88" s="608" t="s">
        <v>889</v>
      </c>
      <c r="F88" s="608" t="s">
        <v>890</v>
      </c>
      <c r="G88" s="626" t="s">
        <v>972</v>
      </c>
    </row>
    <row r="89" spans="1:7">
      <c r="A89" s="608"/>
      <c r="B89" s="609"/>
      <c r="C89" s="608"/>
      <c r="D89" s="625"/>
      <c r="E89" s="608"/>
      <c r="F89" s="608"/>
      <c r="G89" s="625"/>
    </row>
    <row r="90" spans="1:7">
      <c r="A90" s="236">
        <v>1</v>
      </c>
      <c r="B90" s="236">
        <v>2</v>
      </c>
      <c r="C90" s="236">
        <v>3</v>
      </c>
      <c r="D90" s="236" t="s">
        <v>347</v>
      </c>
      <c r="E90" s="236" t="s">
        <v>348</v>
      </c>
      <c r="F90" s="236" t="s">
        <v>349</v>
      </c>
      <c r="G90" s="236" t="s">
        <v>350</v>
      </c>
    </row>
    <row r="91" spans="1:7" ht="24">
      <c r="A91" s="245">
        <v>1061</v>
      </c>
      <c r="B91" s="246">
        <v>122100</v>
      </c>
      <c r="C91" s="247" t="s">
        <v>973</v>
      </c>
      <c r="D91" s="248">
        <v>43272</v>
      </c>
      <c r="E91" s="248">
        <v>53728</v>
      </c>
      <c r="F91" s="248"/>
      <c r="G91" s="243">
        <f t="shared" ref="G91:G103" si="1">E91-F91</f>
        <v>53728</v>
      </c>
    </row>
    <row r="92" spans="1:7" s="244" customFormat="1" ht="24">
      <c r="A92" s="235">
        <v>1062</v>
      </c>
      <c r="B92" s="236">
        <v>123000</v>
      </c>
      <c r="C92" s="242" t="s">
        <v>974</v>
      </c>
      <c r="D92" s="243">
        <f>SUM(D93:D96)</f>
        <v>284</v>
      </c>
      <c r="E92" s="243">
        <f>SUM(E93:E96)</f>
        <v>184</v>
      </c>
      <c r="F92" s="243">
        <f>SUM(F93:F96)</f>
        <v>0</v>
      </c>
      <c r="G92" s="243">
        <f t="shared" si="1"/>
        <v>184</v>
      </c>
    </row>
    <row r="93" spans="1:7" ht="17.25" customHeight="1">
      <c r="A93" s="245">
        <v>1063</v>
      </c>
      <c r="B93" s="246">
        <v>123100</v>
      </c>
      <c r="C93" s="247" t="s">
        <v>975</v>
      </c>
      <c r="D93" s="248"/>
      <c r="E93" s="248"/>
      <c r="F93" s="248"/>
      <c r="G93" s="243">
        <f t="shared" si="1"/>
        <v>0</v>
      </c>
    </row>
    <row r="94" spans="1:7" ht="17.25" customHeight="1">
      <c r="A94" s="245">
        <v>1064</v>
      </c>
      <c r="B94" s="246">
        <v>123200</v>
      </c>
      <c r="C94" s="247" t="s">
        <v>976</v>
      </c>
      <c r="D94" s="248">
        <v>284</v>
      </c>
      <c r="E94" s="248">
        <v>184</v>
      </c>
      <c r="F94" s="248"/>
      <c r="G94" s="243">
        <f t="shared" si="1"/>
        <v>184</v>
      </c>
    </row>
    <row r="95" spans="1:7" ht="17.25" customHeight="1">
      <c r="A95" s="245">
        <v>1065</v>
      </c>
      <c r="B95" s="246">
        <v>123300</v>
      </c>
      <c r="C95" s="247" t="s">
        <v>977</v>
      </c>
      <c r="D95" s="248"/>
      <c r="E95" s="248"/>
      <c r="F95" s="248"/>
      <c r="G95" s="243">
        <f t="shared" si="1"/>
        <v>0</v>
      </c>
    </row>
    <row r="96" spans="1:7" ht="17.25" customHeight="1">
      <c r="A96" s="245">
        <v>1066</v>
      </c>
      <c r="B96" s="246">
        <v>123900</v>
      </c>
      <c r="C96" s="247" t="s">
        <v>978</v>
      </c>
      <c r="D96" s="248"/>
      <c r="E96" s="248"/>
      <c r="F96" s="248"/>
      <c r="G96" s="243">
        <f t="shared" si="1"/>
        <v>0</v>
      </c>
    </row>
    <row r="97" spans="1:7" s="244" customFormat="1" ht="24">
      <c r="A97" s="235">
        <v>1067</v>
      </c>
      <c r="B97" s="236">
        <v>130000</v>
      </c>
      <c r="C97" s="242" t="s">
        <v>979</v>
      </c>
      <c r="D97" s="243">
        <f>D98</f>
        <v>62454</v>
      </c>
      <c r="E97" s="243">
        <f>E98</f>
        <v>74872</v>
      </c>
      <c r="F97" s="243">
        <f>F98</f>
        <v>0</v>
      </c>
      <c r="G97" s="243">
        <f t="shared" si="1"/>
        <v>74872</v>
      </c>
    </row>
    <row r="98" spans="1:7" s="244" customFormat="1" ht="36">
      <c r="A98" s="235">
        <v>1068</v>
      </c>
      <c r="B98" s="236">
        <v>131000</v>
      </c>
      <c r="C98" s="242" t="s">
        <v>980</v>
      </c>
      <c r="D98" s="243">
        <f>SUM(D99:D101)</f>
        <v>62454</v>
      </c>
      <c r="E98" s="243">
        <f>SUM(E99:E101)</f>
        <v>74872</v>
      </c>
      <c r="F98" s="243">
        <f>SUM(F99:F101)</f>
        <v>0</v>
      </c>
      <c r="G98" s="243">
        <f t="shared" si="1"/>
        <v>74872</v>
      </c>
    </row>
    <row r="99" spans="1:7" ht="17.25" customHeight="1">
      <c r="A99" s="245">
        <v>1069</v>
      </c>
      <c r="B99" s="246">
        <v>131100</v>
      </c>
      <c r="C99" s="247" t="s">
        <v>981</v>
      </c>
      <c r="D99" s="248"/>
      <c r="E99" s="248"/>
      <c r="F99" s="248"/>
      <c r="G99" s="243">
        <f t="shared" si="1"/>
        <v>0</v>
      </c>
    </row>
    <row r="100" spans="1:7" ht="17.25" customHeight="1">
      <c r="A100" s="245">
        <v>1070</v>
      </c>
      <c r="B100" s="246">
        <v>131200</v>
      </c>
      <c r="C100" s="247" t="s">
        <v>982</v>
      </c>
      <c r="D100" s="248">
        <v>42638</v>
      </c>
      <c r="E100" s="248">
        <v>57437</v>
      </c>
      <c r="F100" s="248"/>
      <c r="G100" s="243">
        <f t="shared" si="1"/>
        <v>57437</v>
      </c>
    </row>
    <row r="101" spans="1:7" ht="17.25" customHeight="1">
      <c r="A101" s="245">
        <v>1071</v>
      </c>
      <c r="B101" s="246">
        <v>131300</v>
      </c>
      <c r="C101" s="247" t="s">
        <v>983</v>
      </c>
      <c r="D101" s="248">
        <v>19816</v>
      </c>
      <c r="E101" s="248">
        <v>17435</v>
      </c>
      <c r="F101" s="248"/>
      <c r="G101" s="243">
        <f t="shared" si="1"/>
        <v>17435</v>
      </c>
    </row>
    <row r="102" spans="1:7" s="244" customFormat="1" ht="17.25" customHeight="1">
      <c r="A102" s="235">
        <v>1072</v>
      </c>
      <c r="B102" s="236"/>
      <c r="C102" s="242" t="s">
        <v>984</v>
      </c>
      <c r="D102" s="243">
        <f>D23+D54</f>
        <v>218667</v>
      </c>
      <c r="E102" s="243">
        <f>E23+E54</f>
        <v>616825</v>
      </c>
      <c r="F102" s="243">
        <f>F23+F54</f>
        <v>376141</v>
      </c>
      <c r="G102" s="243">
        <f t="shared" si="1"/>
        <v>240684</v>
      </c>
    </row>
    <row r="103" spans="1:7" ht="17.25" customHeight="1">
      <c r="A103" s="235">
        <v>1073</v>
      </c>
      <c r="B103" s="236" t="s">
        <v>985</v>
      </c>
      <c r="C103" s="253" t="s">
        <v>986</v>
      </c>
      <c r="D103" s="248">
        <v>6552</v>
      </c>
      <c r="E103" s="248">
        <v>11472</v>
      </c>
      <c r="F103" s="248"/>
      <c r="G103" s="243">
        <f t="shared" si="1"/>
        <v>11472</v>
      </c>
    </row>
    <row r="104" spans="1:7">
      <c r="A104" s="608" t="s">
        <v>451</v>
      </c>
      <c r="B104" s="609" t="s">
        <v>452</v>
      </c>
      <c r="C104" s="610" t="s">
        <v>453</v>
      </c>
      <c r="D104" s="610"/>
      <c r="E104" s="610"/>
      <c r="F104" s="610" t="s">
        <v>987</v>
      </c>
      <c r="G104" s="610"/>
    </row>
    <row r="105" spans="1:7" ht="24">
      <c r="A105" s="608"/>
      <c r="B105" s="609"/>
      <c r="C105" s="610"/>
      <c r="D105" s="610"/>
      <c r="E105" s="610"/>
      <c r="F105" s="254" t="s">
        <v>988</v>
      </c>
      <c r="G105" s="254" t="s">
        <v>989</v>
      </c>
    </row>
    <row r="106" spans="1:7" s="251" customFormat="1">
      <c r="A106" s="236">
        <v>1</v>
      </c>
      <c r="B106" s="236">
        <v>2</v>
      </c>
      <c r="C106" s="620">
        <v>3</v>
      </c>
      <c r="D106" s="620"/>
      <c r="E106" s="620"/>
      <c r="F106" s="255" t="s">
        <v>347</v>
      </c>
      <c r="G106" s="255" t="s">
        <v>348</v>
      </c>
    </row>
    <row r="107" spans="1:7" ht="21.75" customHeight="1">
      <c r="A107" s="235"/>
      <c r="B107" s="236"/>
      <c r="C107" s="621" t="s">
        <v>990</v>
      </c>
      <c r="D107" s="622"/>
      <c r="E107" s="623"/>
      <c r="F107" s="243"/>
      <c r="G107" s="243"/>
    </row>
    <row r="108" spans="1:7" s="244" customFormat="1" ht="21.75" customHeight="1">
      <c r="A108" s="235">
        <v>1074</v>
      </c>
      <c r="B108" s="236">
        <v>200000</v>
      </c>
      <c r="C108" s="606" t="s">
        <v>991</v>
      </c>
      <c r="D108" s="606"/>
      <c r="E108" s="606"/>
      <c r="F108" s="243">
        <f>F109+F133+F155+F213+F241+F255</f>
        <v>106010</v>
      </c>
      <c r="G108" s="243">
        <f>G109+G133+G155+G213+G241+G255</f>
        <v>128784</v>
      </c>
    </row>
    <row r="109" spans="1:7" s="244" customFormat="1" ht="21.75" customHeight="1">
      <c r="A109" s="235">
        <v>1075</v>
      </c>
      <c r="B109" s="236">
        <v>210000</v>
      </c>
      <c r="C109" s="618" t="s">
        <v>992</v>
      </c>
      <c r="D109" s="618"/>
      <c r="E109" s="618"/>
      <c r="F109" s="243">
        <f>F110+F120+F127+F129+F131</f>
        <v>0</v>
      </c>
      <c r="G109" s="243">
        <f>G110+G120+G127+G129+G131</f>
        <v>0</v>
      </c>
    </row>
    <row r="110" spans="1:7" s="244" customFormat="1" ht="21.75" customHeight="1">
      <c r="A110" s="235">
        <v>1076</v>
      </c>
      <c r="B110" s="236">
        <v>211000</v>
      </c>
      <c r="C110" s="606" t="s">
        <v>993</v>
      </c>
      <c r="D110" s="606"/>
      <c r="E110" s="606"/>
      <c r="F110" s="243">
        <f>SUM(F111:F119)</f>
        <v>0</v>
      </c>
      <c r="G110" s="243">
        <f>SUM(G111:G119)</f>
        <v>0</v>
      </c>
    </row>
    <row r="111" spans="1:7" ht="21.75" customHeight="1">
      <c r="A111" s="245">
        <v>1077</v>
      </c>
      <c r="B111" s="246">
        <v>211100</v>
      </c>
      <c r="C111" s="614" t="s">
        <v>2437</v>
      </c>
      <c r="D111" s="614"/>
      <c r="E111" s="614"/>
      <c r="F111" s="248"/>
      <c r="G111" s="248"/>
    </row>
    <row r="112" spans="1:7" ht="21.75" customHeight="1">
      <c r="A112" s="245">
        <v>1078</v>
      </c>
      <c r="B112" s="246">
        <v>211200</v>
      </c>
      <c r="C112" s="614" t="s">
        <v>994</v>
      </c>
      <c r="D112" s="614"/>
      <c r="E112" s="614"/>
      <c r="F112" s="248"/>
      <c r="G112" s="248"/>
    </row>
    <row r="113" spans="1:8" s="257" customFormat="1" ht="24" customHeight="1">
      <c r="A113" s="245">
        <v>1079</v>
      </c>
      <c r="B113" s="246">
        <v>211300</v>
      </c>
      <c r="C113" s="614" t="s">
        <v>995</v>
      </c>
      <c r="D113" s="614"/>
      <c r="E113" s="614"/>
      <c r="F113" s="248"/>
      <c r="G113" s="248"/>
      <c r="H113" s="220"/>
    </row>
    <row r="114" spans="1:8" ht="21.75" customHeight="1">
      <c r="A114" s="245">
        <v>1080</v>
      </c>
      <c r="B114" s="246">
        <v>211400</v>
      </c>
      <c r="C114" s="614" t="s">
        <v>996</v>
      </c>
      <c r="D114" s="614"/>
      <c r="E114" s="614"/>
      <c r="F114" s="248"/>
      <c r="G114" s="248"/>
    </row>
    <row r="115" spans="1:8" ht="21.75" customHeight="1">
      <c r="A115" s="245">
        <v>1081</v>
      </c>
      <c r="B115" s="246">
        <v>211500</v>
      </c>
      <c r="C115" s="614" t="s">
        <v>997</v>
      </c>
      <c r="D115" s="614"/>
      <c r="E115" s="614"/>
      <c r="F115" s="248"/>
      <c r="G115" s="248"/>
    </row>
    <row r="116" spans="1:8" ht="21.75" customHeight="1">
      <c r="A116" s="245">
        <v>1082</v>
      </c>
      <c r="B116" s="246">
        <v>211600</v>
      </c>
      <c r="C116" s="614" t="s">
        <v>998</v>
      </c>
      <c r="D116" s="614"/>
      <c r="E116" s="614"/>
      <c r="F116" s="248"/>
      <c r="G116" s="248"/>
    </row>
    <row r="117" spans="1:8" ht="21.75" customHeight="1">
      <c r="A117" s="245">
        <v>1083</v>
      </c>
      <c r="B117" s="246" t="s">
        <v>999</v>
      </c>
      <c r="C117" s="614" t="s">
        <v>1000</v>
      </c>
      <c r="D117" s="614"/>
      <c r="E117" s="614"/>
      <c r="F117" s="248"/>
      <c r="G117" s="248"/>
    </row>
    <row r="118" spans="1:8" ht="21.75" customHeight="1">
      <c r="A118" s="245">
        <v>1084</v>
      </c>
      <c r="B118" s="246">
        <v>211800</v>
      </c>
      <c r="C118" s="614" t="s">
        <v>1001</v>
      </c>
      <c r="D118" s="614"/>
      <c r="E118" s="614"/>
      <c r="F118" s="248"/>
      <c r="G118" s="248"/>
    </row>
    <row r="119" spans="1:8" ht="21.75" customHeight="1">
      <c r="A119" s="245">
        <v>1085</v>
      </c>
      <c r="B119" s="246" t="s">
        <v>1002</v>
      </c>
      <c r="C119" s="614" t="s">
        <v>1003</v>
      </c>
      <c r="D119" s="614"/>
      <c r="E119" s="614"/>
      <c r="F119" s="248"/>
      <c r="G119" s="248"/>
    </row>
    <row r="120" spans="1:8" s="244" customFormat="1" ht="21.75" customHeight="1">
      <c r="A120" s="235">
        <v>1086</v>
      </c>
      <c r="B120" s="236">
        <v>212000</v>
      </c>
      <c r="C120" s="617" t="s">
        <v>1004</v>
      </c>
      <c r="D120" s="617"/>
      <c r="E120" s="617"/>
      <c r="F120" s="243">
        <f>SUM(F121:F126)</f>
        <v>0</v>
      </c>
      <c r="G120" s="243">
        <f>SUM(G121:G126)</f>
        <v>0</v>
      </c>
    </row>
    <row r="121" spans="1:8" ht="24.75" customHeight="1">
      <c r="A121" s="245">
        <v>1087</v>
      </c>
      <c r="B121" s="246">
        <v>212100</v>
      </c>
      <c r="C121" s="614" t="s">
        <v>2438</v>
      </c>
      <c r="D121" s="614"/>
      <c r="E121" s="614"/>
      <c r="F121" s="248"/>
      <c r="G121" s="248"/>
    </row>
    <row r="122" spans="1:8" ht="21.75" customHeight="1">
      <c r="A122" s="245">
        <v>1088</v>
      </c>
      <c r="B122" s="246">
        <v>212200</v>
      </c>
      <c r="C122" s="614" t="s">
        <v>1005</v>
      </c>
      <c r="D122" s="614"/>
      <c r="E122" s="614"/>
      <c r="F122" s="248"/>
      <c r="G122" s="248"/>
    </row>
    <row r="123" spans="1:8" ht="21.75" customHeight="1">
      <c r="A123" s="245">
        <v>1089</v>
      </c>
      <c r="B123" s="246">
        <v>212300</v>
      </c>
      <c r="C123" s="614" t="s">
        <v>1006</v>
      </c>
      <c r="D123" s="614"/>
      <c r="E123" s="614"/>
      <c r="F123" s="248"/>
      <c r="G123" s="248"/>
    </row>
    <row r="124" spans="1:8" ht="21.75" customHeight="1">
      <c r="A124" s="245">
        <v>1090</v>
      </c>
      <c r="B124" s="246">
        <v>212400</v>
      </c>
      <c r="C124" s="614" t="s">
        <v>1007</v>
      </c>
      <c r="D124" s="614"/>
      <c r="E124" s="614"/>
      <c r="F124" s="248"/>
      <c r="G124" s="248"/>
    </row>
    <row r="125" spans="1:8" ht="21.75" customHeight="1">
      <c r="A125" s="245">
        <v>1091</v>
      </c>
      <c r="B125" s="246">
        <v>212500</v>
      </c>
      <c r="C125" s="614" t="s">
        <v>1008</v>
      </c>
      <c r="D125" s="614"/>
      <c r="E125" s="614"/>
      <c r="F125" s="248"/>
      <c r="G125" s="248"/>
    </row>
    <row r="126" spans="1:8" ht="21.75" customHeight="1">
      <c r="A126" s="245">
        <v>1092</v>
      </c>
      <c r="B126" s="246">
        <v>212600</v>
      </c>
      <c r="C126" s="614" t="s">
        <v>1009</v>
      </c>
      <c r="D126" s="614"/>
      <c r="E126" s="614"/>
      <c r="F126" s="248"/>
      <c r="G126" s="248"/>
    </row>
    <row r="127" spans="1:8" s="244" customFormat="1" ht="21.75" customHeight="1">
      <c r="A127" s="235">
        <v>1093</v>
      </c>
      <c r="B127" s="236">
        <v>213000</v>
      </c>
      <c r="C127" s="617" t="s">
        <v>1010</v>
      </c>
      <c r="D127" s="617"/>
      <c r="E127" s="617"/>
      <c r="F127" s="243">
        <f>F128</f>
        <v>0</v>
      </c>
      <c r="G127" s="243">
        <f>G128</f>
        <v>0</v>
      </c>
    </row>
    <row r="128" spans="1:8" ht="21.75" customHeight="1">
      <c r="A128" s="245">
        <v>1094</v>
      </c>
      <c r="B128" s="246">
        <v>213100</v>
      </c>
      <c r="C128" s="614" t="s">
        <v>1011</v>
      </c>
      <c r="D128" s="614"/>
      <c r="E128" s="614"/>
      <c r="F128" s="248"/>
      <c r="G128" s="248"/>
    </row>
    <row r="129" spans="1:7" ht="25.5" customHeight="1">
      <c r="A129" s="235">
        <v>1095</v>
      </c>
      <c r="B129" s="236">
        <v>214000</v>
      </c>
      <c r="C129" s="618" t="s">
        <v>1012</v>
      </c>
      <c r="D129" s="618"/>
      <c r="E129" s="618"/>
      <c r="F129" s="243">
        <f>F130</f>
        <v>0</v>
      </c>
      <c r="G129" s="243">
        <f>G130</f>
        <v>0</v>
      </c>
    </row>
    <row r="130" spans="1:7" ht="21.75" customHeight="1">
      <c r="A130" s="245">
        <v>1096</v>
      </c>
      <c r="B130" s="246">
        <v>214100</v>
      </c>
      <c r="C130" s="619" t="s">
        <v>1013</v>
      </c>
      <c r="D130" s="619"/>
      <c r="E130" s="619"/>
      <c r="F130" s="248"/>
      <c r="G130" s="248"/>
    </row>
    <row r="131" spans="1:7" ht="22.5" customHeight="1">
      <c r="A131" s="235">
        <v>1097</v>
      </c>
      <c r="B131" s="236">
        <v>215000</v>
      </c>
      <c r="C131" s="618" t="s">
        <v>1014</v>
      </c>
      <c r="D131" s="618"/>
      <c r="E131" s="618"/>
      <c r="F131" s="243">
        <f>F132</f>
        <v>0</v>
      </c>
      <c r="G131" s="243">
        <f>G132</f>
        <v>0</v>
      </c>
    </row>
    <row r="132" spans="1:7" ht="21.75" customHeight="1">
      <c r="A132" s="245">
        <v>1098</v>
      </c>
      <c r="B132" s="246">
        <v>215100</v>
      </c>
      <c r="C132" s="619" t="s">
        <v>1015</v>
      </c>
      <c r="D132" s="619"/>
      <c r="E132" s="619"/>
      <c r="F132" s="248"/>
      <c r="G132" s="248"/>
    </row>
    <row r="133" spans="1:7" s="244" customFormat="1" ht="21.75" customHeight="1">
      <c r="A133" s="235">
        <v>1099</v>
      </c>
      <c r="B133" s="236">
        <v>220000</v>
      </c>
      <c r="C133" s="617" t="s">
        <v>1016</v>
      </c>
      <c r="D133" s="617"/>
      <c r="E133" s="617"/>
      <c r="F133" s="243">
        <f>F134+F146+F153</f>
        <v>0</v>
      </c>
      <c r="G133" s="243">
        <f>G134+G146+G153</f>
        <v>0</v>
      </c>
    </row>
    <row r="134" spans="1:7" s="244" customFormat="1" ht="21.75" customHeight="1">
      <c r="A134" s="235">
        <v>1100</v>
      </c>
      <c r="B134" s="236">
        <v>221000</v>
      </c>
      <c r="C134" s="617" t="s">
        <v>1017</v>
      </c>
      <c r="D134" s="617" t="s">
        <v>1017</v>
      </c>
      <c r="E134" s="617" t="s">
        <v>1017</v>
      </c>
      <c r="F134" s="243">
        <f>SUM(F135:F142)</f>
        <v>0</v>
      </c>
      <c r="G134" s="243">
        <f>SUM(G135:G142)</f>
        <v>0</v>
      </c>
    </row>
    <row r="135" spans="1:7" ht="25.5" customHeight="1">
      <c r="A135" s="245">
        <v>1101</v>
      </c>
      <c r="B135" s="246">
        <v>221100</v>
      </c>
      <c r="C135" s="614" t="s">
        <v>2439</v>
      </c>
      <c r="D135" s="614" t="s">
        <v>1018</v>
      </c>
      <c r="E135" s="614" t="s">
        <v>1018</v>
      </c>
      <c r="F135" s="248"/>
      <c r="G135" s="248"/>
    </row>
    <row r="136" spans="1:7" ht="21.75" customHeight="1">
      <c r="A136" s="245">
        <v>1102</v>
      </c>
      <c r="B136" s="246">
        <v>221200</v>
      </c>
      <c r="C136" s="614" t="s">
        <v>1019</v>
      </c>
      <c r="D136" s="614" t="s">
        <v>1019</v>
      </c>
      <c r="E136" s="614" t="s">
        <v>1019</v>
      </c>
      <c r="F136" s="248"/>
      <c r="G136" s="248"/>
    </row>
    <row r="137" spans="1:7" ht="25.5" customHeight="1">
      <c r="A137" s="245">
        <v>1103</v>
      </c>
      <c r="B137" s="246">
        <v>221300</v>
      </c>
      <c r="C137" s="614" t="s">
        <v>1020</v>
      </c>
      <c r="D137" s="614" t="s">
        <v>1020</v>
      </c>
      <c r="E137" s="614" t="s">
        <v>1020</v>
      </c>
      <c r="F137" s="248"/>
      <c r="G137" s="248"/>
    </row>
    <row r="138" spans="1:7" ht="21.75" customHeight="1">
      <c r="A138" s="245">
        <v>1104</v>
      </c>
      <c r="B138" s="246">
        <v>221400</v>
      </c>
      <c r="C138" s="614" t="s">
        <v>1021</v>
      </c>
      <c r="D138" s="614" t="s">
        <v>1021</v>
      </c>
      <c r="E138" s="614" t="s">
        <v>1021</v>
      </c>
      <c r="F138" s="248"/>
      <c r="G138" s="248"/>
    </row>
    <row r="139" spans="1:7" ht="21.75" customHeight="1">
      <c r="A139" s="245">
        <v>1105</v>
      </c>
      <c r="B139" s="246">
        <v>221500</v>
      </c>
      <c r="C139" s="614" t="s">
        <v>1022</v>
      </c>
      <c r="D139" s="614" t="s">
        <v>1022</v>
      </c>
      <c r="E139" s="614" t="s">
        <v>1022</v>
      </c>
      <c r="F139" s="248"/>
      <c r="G139" s="248"/>
    </row>
    <row r="140" spans="1:7" ht="21.75" customHeight="1">
      <c r="A140" s="245">
        <v>1106</v>
      </c>
      <c r="B140" s="246">
        <v>221600</v>
      </c>
      <c r="C140" s="614" t="s">
        <v>1023</v>
      </c>
      <c r="D140" s="614" t="s">
        <v>1023</v>
      </c>
      <c r="E140" s="614" t="s">
        <v>1023</v>
      </c>
      <c r="F140" s="248"/>
      <c r="G140" s="248"/>
    </row>
    <row r="141" spans="1:7" ht="21.75" customHeight="1">
      <c r="A141" s="245">
        <v>1107</v>
      </c>
      <c r="B141" s="246">
        <v>221700</v>
      </c>
      <c r="C141" s="614" t="s">
        <v>1024</v>
      </c>
      <c r="D141" s="614" t="s">
        <v>1024</v>
      </c>
      <c r="E141" s="614" t="s">
        <v>1024</v>
      </c>
      <c r="F141" s="248"/>
      <c r="G141" s="248"/>
    </row>
    <row r="142" spans="1:7" ht="21.75" customHeight="1">
      <c r="A142" s="245">
        <v>1108</v>
      </c>
      <c r="B142" s="246">
        <v>221800</v>
      </c>
      <c r="C142" s="614" t="s">
        <v>1025</v>
      </c>
      <c r="D142" s="614" t="s">
        <v>1025</v>
      </c>
      <c r="E142" s="614" t="s">
        <v>1025</v>
      </c>
      <c r="F142" s="248"/>
      <c r="G142" s="248"/>
    </row>
    <row r="143" spans="1:7">
      <c r="A143" s="608" t="s">
        <v>451</v>
      </c>
      <c r="B143" s="609" t="s">
        <v>452</v>
      </c>
      <c r="C143" s="610" t="s">
        <v>453</v>
      </c>
      <c r="D143" s="610"/>
      <c r="E143" s="610"/>
      <c r="F143" s="610" t="s">
        <v>987</v>
      </c>
      <c r="G143" s="610"/>
    </row>
    <row r="144" spans="1:7" ht="24">
      <c r="A144" s="608"/>
      <c r="B144" s="609"/>
      <c r="C144" s="610"/>
      <c r="D144" s="610"/>
      <c r="E144" s="610"/>
      <c r="F144" s="254" t="s">
        <v>988</v>
      </c>
      <c r="G144" s="254" t="s">
        <v>989</v>
      </c>
    </row>
    <row r="145" spans="1:7">
      <c r="A145" s="235">
        <v>1</v>
      </c>
      <c r="B145" s="236">
        <v>2</v>
      </c>
      <c r="C145" s="610">
        <v>3</v>
      </c>
      <c r="D145" s="610"/>
      <c r="E145" s="610"/>
      <c r="F145" s="255" t="s">
        <v>1026</v>
      </c>
      <c r="G145" s="255" t="s">
        <v>1027</v>
      </c>
    </row>
    <row r="146" spans="1:7" s="244" customFormat="1" ht="20.25" customHeight="1">
      <c r="A146" s="235">
        <v>1109</v>
      </c>
      <c r="B146" s="236">
        <v>222000</v>
      </c>
      <c r="C146" s="617" t="s">
        <v>1028</v>
      </c>
      <c r="D146" s="617" t="s">
        <v>1028</v>
      </c>
      <c r="E146" s="617" t="s">
        <v>1028</v>
      </c>
      <c r="F146" s="243">
        <f>F147+F148+F149+F150+F151+F152</f>
        <v>0</v>
      </c>
      <c r="G146" s="243">
        <f>G147+G148+G149+G150+G151+G152</f>
        <v>0</v>
      </c>
    </row>
    <row r="147" spans="1:7" ht="22.5" customHeight="1">
      <c r="A147" s="245">
        <v>1110</v>
      </c>
      <c r="B147" s="246">
        <v>222100</v>
      </c>
      <c r="C147" s="614" t="s">
        <v>2440</v>
      </c>
      <c r="D147" s="614" t="s">
        <v>1029</v>
      </c>
      <c r="E147" s="614" t="s">
        <v>1029</v>
      </c>
      <c r="F147" s="248"/>
      <c r="G147" s="248"/>
    </row>
    <row r="148" spans="1:7" ht="20.25" customHeight="1">
      <c r="A148" s="245">
        <v>1111</v>
      </c>
      <c r="B148" s="246">
        <v>222200</v>
      </c>
      <c r="C148" s="614" t="s">
        <v>1030</v>
      </c>
      <c r="D148" s="614"/>
      <c r="E148" s="614"/>
      <c r="F148" s="248"/>
      <c r="G148" s="248"/>
    </row>
    <row r="149" spans="1:7" ht="20.25" customHeight="1">
      <c r="A149" s="245">
        <v>1112</v>
      </c>
      <c r="B149" s="246">
        <v>222300</v>
      </c>
      <c r="C149" s="614" t="s">
        <v>1031</v>
      </c>
      <c r="D149" s="614"/>
      <c r="E149" s="614"/>
      <c r="F149" s="248"/>
      <c r="G149" s="248"/>
    </row>
    <row r="150" spans="1:7" ht="20.25" customHeight="1">
      <c r="A150" s="245">
        <v>1113</v>
      </c>
      <c r="B150" s="246">
        <v>222400</v>
      </c>
      <c r="C150" s="614" t="s">
        <v>1032</v>
      </c>
      <c r="D150" s="614"/>
      <c r="E150" s="614"/>
      <c r="F150" s="248"/>
      <c r="G150" s="248"/>
    </row>
    <row r="151" spans="1:7" ht="20.25" customHeight="1">
      <c r="A151" s="245">
        <v>1114</v>
      </c>
      <c r="B151" s="246">
        <v>222500</v>
      </c>
      <c r="C151" s="614" t="s">
        <v>1033</v>
      </c>
      <c r="D151" s="614"/>
      <c r="E151" s="614"/>
      <c r="F151" s="248"/>
      <c r="G151" s="248"/>
    </row>
    <row r="152" spans="1:7" ht="20.25" customHeight="1">
      <c r="A152" s="245">
        <v>1115</v>
      </c>
      <c r="B152" s="246">
        <v>222600</v>
      </c>
      <c r="C152" s="614" t="s">
        <v>1034</v>
      </c>
      <c r="D152" s="614"/>
      <c r="E152" s="614"/>
      <c r="F152" s="248"/>
      <c r="G152" s="248"/>
    </row>
    <row r="153" spans="1:7" s="244" customFormat="1" ht="20.25" customHeight="1">
      <c r="A153" s="235">
        <v>1116</v>
      </c>
      <c r="B153" s="236">
        <v>223000</v>
      </c>
      <c r="C153" s="617" t="s">
        <v>1035</v>
      </c>
      <c r="D153" s="617"/>
      <c r="E153" s="617"/>
      <c r="F153" s="243">
        <f>F154</f>
        <v>0</v>
      </c>
      <c r="G153" s="243">
        <f>G154</f>
        <v>0</v>
      </c>
    </row>
    <row r="154" spans="1:7" ht="20.25" customHeight="1">
      <c r="A154" s="245">
        <v>1117</v>
      </c>
      <c r="B154" s="246">
        <v>223100</v>
      </c>
      <c r="C154" s="614" t="s">
        <v>1036</v>
      </c>
      <c r="D154" s="614"/>
      <c r="E154" s="614"/>
      <c r="F154" s="248"/>
      <c r="G154" s="248"/>
    </row>
    <row r="155" spans="1:7" s="244" customFormat="1" ht="25.5" customHeight="1">
      <c r="A155" s="235">
        <v>1118</v>
      </c>
      <c r="B155" s="236">
        <v>230000</v>
      </c>
      <c r="C155" s="617" t="s">
        <v>1037</v>
      </c>
      <c r="D155" s="617"/>
      <c r="E155" s="617"/>
      <c r="F155" s="243">
        <f>F156+F162+F168+F174+F178+F187+F193+F201+F207</f>
        <v>0</v>
      </c>
      <c r="G155" s="243">
        <f>G156+G162+G168+G174+G178+G187+G193+G201+G207</f>
        <v>0</v>
      </c>
    </row>
    <row r="156" spans="1:7" s="244" customFormat="1" ht="20.25" customHeight="1">
      <c r="A156" s="235">
        <v>1119</v>
      </c>
      <c r="B156" s="236">
        <v>231000</v>
      </c>
      <c r="C156" s="617" t="s">
        <v>1038</v>
      </c>
      <c r="D156" s="617"/>
      <c r="E156" s="617"/>
      <c r="F156" s="243">
        <f>SUM(F157:F161)</f>
        <v>0</v>
      </c>
      <c r="G156" s="243">
        <f>SUM(G157:G161)</f>
        <v>0</v>
      </c>
    </row>
    <row r="157" spans="1:7" ht="20.25" customHeight="1">
      <c r="A157" s="245">
        <v>1120</v>
      </c>
      <c r="B157" s="246">
        <v>231100</v>
      </c>
      <c r="C157" s="614" t="s">
        <v>1039</v>
      </c>
      <c r="D157" s="614"/>
      <c r="E157" s="614"/>
      <c r="F157" s="248"/>
      <c r="G157" s="248"/>
    </row>
    <row r="158" spans="1:7" ht="20.25" customHeight="1">
      <c r="A158" s="245">
        <v>1121</v>
      </c>
      <c r="B158" s="246">
        <v>231200</v>
      </c>
      <c r="C158" s="614" t="s">
        <v>1040</v>
      </c>
      <c r="D158" s="614"/>
      <c r="E158" s="614"/>
      <c r="F158" s="248"/>
      <c r="G158" s="248"/>
    </row>
    <row r="159" spans="1:7" ht="22.5" customHeight="1">
      <c r="A159" s="245">
        <v>1122</v>
      </c>
      <c r="B159" s="246">
        <v>231300</v>
      </c>
      <c r="C159" s="614" t="s">
        <v>1041</v>
      </c>
      <c r="D159" s="614"/>
      <c r="E159" s="614"/>
      <c r="F159" s="248"/>
      <c r="G159" s="248"/>
    </row>
    <row r="160" spans="1:7" ht="20.25" customHeight="1">
      <c r="A160" s="245">
        <v>1123</v>
      </c>
      <c r="B160" s="246">
        <v>231400</v>
      </c>
      <c r="C160" s="614" t="s">
        <v>1042</v>
      </c>
      <c r="D160" s="614"/>
      <c r="E160" s="614"/>
      <c r="F160" s="248"/>
      <c r="G160" s="248"/>
    </row>
    <row r="161" spans="1:7" ht="20.25" customHeight="1">
      <c r="A161" s="245">
        <v>1124</v>
      </c>
      <c r="B161" s="246">
        <v>231500</v>
      </c>
      <c r="C161" s="614" t="s">
        <v>1043</v>
      </c>
      <c r="D161" s="614"/>
      <c r="E161" s="614"/>
      <c r="F161" s="248"/>
      <c r="G161" s="248"/>
    </row>
    <row r="162" spans="1:7" s="244" customFormat="1" ht="20.25" customHeight="1">
      <c r="A162" s="235">
        <v>1125</v>
      </c>
      <c r="B162" s="236">
        <v>232000</v>
      </c>
      <c r="C162" s="617" t="s">
        <v>1044</v>
      </c>
      <c r="D162" s="617"/>
      <c r="E162" s="617"/>
      <c r="F162" s="243">
        <f>SUM(F163:F167)</f>
        <v>0</v>
      </c>
      <c r="G162" s="243">
        <f>SUM(G163:G167)</f>
        <v>0</v>
      </c>
    </row>
    <row r="163" spans="1:7" ht="20.25" customHeight="1">
      <c r="A163" s="245">
        <v>1126</v>
      </c>
      <c r="B163" s="246">
        <v>232100</v>
      </c>
      <c r="C163" s="614" t="s">
        <v>1045</v>
      </c>
      <c r="D163" s="614"/>
      <c r="E163" s="614"/>
      <c r="F163" s="248"/>
      <c r="G163" s="248"/>
    </row>
    <row r="164" spans="1:7" ht="20.25" customHeight="1">
      <c r="A164" s="245">
        <v>1127</v>
      </c>
      <c r="B164" s="246">
        <v>232200</v>
      </c>
      <c r="C164" s="614" t="s">
        <v>1046</v>
      </c>
      <c r="D164" s="614"/>
      <c r="E164" s="614"/>
      <c r="F164" s="248"/>
      <c r="G164" s="248"/>
    </row>
    <row r="165" spans="1:7" ht="24" customHeight="1">
      <c r="A165" s="245">
        <v>1128</v>
      </c>
      <c r="B165" s="246">
        <v>232300</v>
      </c>
      <c r="C165" s="614" t="s">
        <v>1047</v>
      </c>
      <c r="D165" s="614"/>
      <c r="E165" s="614"/>
      <c r="F165" s="248"/>
      <c r="G165" s="248"/>
    </row>
    <row r="166" spans="1:7" ht="25.5" customHeight="1">
      <c r="A166" s="245">
        <v>1129</v>
      </c>
      <c r="B166" s="246">
        <v>232400</v>
      </c>
      <c r="C166" s="614" t="s">
        <v>1048</v>
      </c>
      <c r="D166" s="614"/>
      <c r="E166" s="614"/>
      <c r="F166" s="248"/>
      <c r="G166" s="248"/>
    </row>
    <row r="167" spans="1:7" ht="20.25" customHeight="1">
      <c r="A167" s="245">
        <v>1130</v>
      </c>
      <c r="B167" s="246">
        <v>232500</v>
      </c>
      <c r="C167" s="614" t="s">
        <v>1049</v>
      </c>
      <c r="D167" s="614"/>
      <c r="E167" s="614"/>
      <c r="F167" s="248"/>
      <c r="G167" s="248"/>
    </row>
    <row r="168" spans="1:7" s="244" customFormat="1" ht="20.25" customHeight="1">
      <c r="A168" s="235">
        <v>1131</v>
      </c>
      <c r="B168" s="236">
        <v>233000</v>
      </c>
      <c r="C168" s="617" t="s">
        <v>1050</v>
      </c>
      <c r="D168" s="617"/>
      <c r="E168" s="617"/>
      <c r="F168" s="243">
        <f>SUM(F169:F173)</f>
        <v>0</v>
      </c>
      <c r="G168" s="243">
        <f>SUM(G169:G173)</f>
        <v>0</v>
      </c>
    </row>
    <row r="169" spans="1:7" ht="20.25" customHeight="1">
      <c r="A169" s="245">
        <v>1132</v>
      </c>
      <c r="B169" s="246">
        <v>233100</v>
      </c>
      <c r="C169" s="614" t="s">
        <v>1051</v>
      </c>
      <c r="D169" s="614"/>
      <c r="E169" s="614"/>
      <c r="F169" s="248"/>
      <c r="G169" s="248"/>
    </row>
    <row r="170" spans="1:7" ht="20.25" customHeight="1">
      <c r="A170" s="245">
        <v>1133</v>
      </c>
      <c r="B170" s="246">
        <v>233200</v>
      </c>
      <c r="C170" s="614" t="s">
        <v>1052</v>
      </c>
      <c r="D170" s="614"/>
      <c r="E170" s="614"/>
      <c r="F170" s="248"/>
      <c r="G170" s="248"/>
    </row>
    <row r="171" spans="1:7" ht="26.25" customHeight="1">
      <c r="A171" s="245">
        <v>1134</v>
      </c>
      <c r="B171" s="246">
        <v>233300</v>
      </c>
      <c r="C171" s="614" t="s">
        <v>1053</v>
      </c>
      <c r="D171" s="614"/>
      <c r="E171" s="614"/>
      <c r="F171" s="248"/>
      <c r="G171" s="248"/>
    </row>
    <row r="172" spans="1:7" ht="26.25" customHeight="1">
      <c r="A172" s="245">
        <v>1135</v>
      </c>
      <c r="B172" s="246">
        <v>233400</v>
      </c>
      <c r="C172" s="614" t="s">
        <v>1054</v>
      </c>
      <c r="D172" s="614"/>
      <c r="E172" s="614"/>
      <c r="F172" s="248"/>
      <c r="G172" s="248"/>
    </row>
    <row r="173" spans="1:7" ht="26.25" customHeight="1">
      <c r="A173" s="245">
        <v>1136</v>
      </c>
      <c r="B173" s="246">
        <v>233500</v>
      </c>
      <c r="C173" s="614" t="s">
        <v>1055</v>
      </c>
      <c r="D173" s="614"/>
      <c r="E173" s="614"/>
      <c r="F173" s="248"/>
      <c r="G173" s="248"/>
    </row>
    <row r="174" spans="1:7" s="244" customFormat="1" ht="25.5" customHeight="1">
      <c r="A174" s="235">
        <v>1137</v>
      </c>
      <c r="B174" s="236">
        <v>234000</v>
      </c>
      <c r="C174" s="617" t="s">
        <v>1056</v>
      </c>
      <c r="D174" s="617"/>
      <c r="E174" s="617"/>
      <c r="F174" s="243">
        <f>SUM(F175:F177)</f>
        <v>0</v>
      </c>
      <c r="G174" s="243">
        <f>SUM(G175:G177)</f>
        <v>0</v>
      </c>
    </row>
    <row r="175" spans="1:7" ht="24.75" customHeight="1">
      <c r="A175" s="245">
        <v>1138</v>
      </c>
      <c r="B175" s="246">
        <v>234100</v>
      </c>
      <c r="C175" s="614" t="s">
        <v>1057</v>
      </c>
      <c r="D175" s="614"/>
      <c r="E175" s="614"/>
      <c r="F175" s="248"/>
      <c r="G175" s="248"/>
    </row>
    <row r="176" spans="1:7" ht="20.25" customHeight="1">
      <c r="A176" s="245">
        <v>1139</v>
      </c>
      <c r="B176" s="246">
        <v>234200</v>
      </c>
      <c r="C176" s="614" t="s">
        <v>1058</v>
      </c>
      <c r="D176" s="614"/>
      <c r="E176" s="614"/>
      <c r="F176" s="248"/>
      <c r="G176" s="248"/>
    </row>
    <row r="177" spans="1:7" ht="20.25" customHeight="1">
      <c r="A177" s="245">
        <v>1140</v>
      </c>
      <c r="B177" s="246">
        <v>234300</v>
      </c>
      <c r="C177" s="614" t="s">
        <v>1059</v>
      </c>
      <c r="D177" s="614"/>
      <c r="E177" s="614"/>
      <c r="F177" s="248"/>
      <c r="G177" s="248"/>
    </row>
    <row r="178" spans="1:7" s="244" customFormat="1" ht="20.25" customHeight="1">
      <c r="A178" s="235">
        <v>1141</v>
      </c>
      <c r="B178" s="236">
        <v>235000</v>
      </c>
      <c r="C178" s="617" t="s">
        <v>1060</v>
      </c>
      <c r="D178" s="617"/>
      <c r="E178" s="617"/>
      <c r="F178" s="243">
        <f>F182+F183+F184+F185+F186</f>
        <v>0</v>
      </c>
      <c r="G178" s="243">
        <f>G182+G183+G184+G185+G186</f>
        <v>0</v>
      </c>
    </row>
    <row r="179" spans="1:7">
      <c r="A179" s="608" t="s">
        <v>451</v>
      </c>
      <c r="B179" s="609" t="s">
        <v>452</v>
      </c>
      <c r="C179" s="610" t="s">
        <v>453</v>
      </c>
      <c r="D179" s="610"/>
      <c r="E179" s="610"/>
      <c r="F179" s="610" t="s">
        <v>987</v>
      </c>
      <c r="G179" s="610"/>
    </row>
    <row r="180" spans="1:7" ht="24">
      <c r="A180" s="608"/>
      <c r="B180" s="609"/>
      <c r="C180" s="610"/>
      <c r="D180" s="610"/>
      <c r="E180" s="610"/>
      <c r="F180" s="254" t="s">
        <v>988</v>
      </c>
      <c r="G180" s="254" t="s">
        <v>989</v>
      </c>
    </row>
    <row r="181" spans="1:7">
      <c r="A181" s="235">
        <v>1</v>
      </c>
      <c r="B181" s="236">
        <v>2</v>
      </c>
      <c r="C181" s="610">
        <v>3</v>
      </c>
      <c r="D181" s="610"/>
      <c r="E181" s="610"/>
      <c r="F181" s="255" t="s">
        <v>1026</v>
      </c>
      <c r="G181" s="255" t="s">
        <v>1027</v>
      </c>
    </row>
    <row r="182" spans="1:7" ht="20.25" customHeight="1">
      <c r="A182" s="245">
        <v>1142</v>
      </c>
      <c r="B182" s="246">
        <v>235100</v>
      </c>
      <c r="C182" s="614" t="s">
        <v>1061</v>
      </c>
      <c r="D182" s="614"/>
      <c r="E182" s="614"/>
      <c r="F182" s="248"/>
      <c r="G182" s="248"/>
    </row>
    <row r="183" spans="1:7" ht="20.25" customHeight="1">
      <c r="A183" s="245">
        <v>1143</v>
      </c>
      <c r="B183" s="246">
        <v>235200</v>
      </c>
      <c r="C183" s="614" t="s">
        <v>1062</v>
      </c>
      <c r="D183" s="614"/>
      <c r="E183" s="614"/>
      <c r="F183" s="248"/>
      <c r="G183" s="248"/>
    </row>
    <row r="184" spans="1:7" ht="22.5" customHeight="1">
      <c r="A184" s="245">
        <v>1144</v>
      </c>
      <c r="B184" s="246">
        <v>235300</v>
      </c>
      <c r="C184" s="614" t="s">
        <v>1063</v>
      </c>
      <c r="D184" s="614"/>
      <c r="E184" s="614"/>
      <c r="F184" s="248"/>
      <c r="G184" s="248"/>
    </row>
    <row r="185" spans="1:7" ht="20.25" customHeight="1">
      <c r="A185" s="245">
        <v>1145</v>
      </c>
      <c r="B185" s="246">
        <v>235400</v>
      </c>
      <c r="C185" s="614" t="s">
        <v>1064</v>
      </c>
      <c r="D185" s="614"/>
      <c r="E185" s="614"/>
      <c r="F185" s="248"/>
      <c r="G185" s="248"/>
    </row>
    <row r="186" spans="1:7" ht="20.25" customHeight="1">
      <c r="A186" s="245">
        <v>1146</v>
      </c>
      <c r="B186" s="246">
        <v>235500</v>
      </c>
      <c r="C186" s="614" t="s">
        <v>1065</v>
      </c>
      <c r="D186" s="614"/>
      <c r="E186" s="614"/>
      <c r="F186" s="248"/>
      <c r="G186" s="248"/>
    </row>
    <row r="187" spans="1:7" s="244" customFormat="1" ht="24" customHeight="1">
      <c r="A187" s="235">
        <v>1147</v>
      </c>
      <c r="B187" s="236">
        <v>236000</v>
      </c>
      <c r="C187" s="617" t="s">
        <v>1066</v>
      </c>
      <c r="D187" s="617"/>
      <c r="E187" s="617"/>
      <c r="F187" s="243">
        <f>SUM(F188:F192)</f>
        <v>0</v>
      </c>
      <c r="G187" s="243">
        <f>SUM(G188:G192)</f>
        <v>0</v>
      </c>
    </row>
    <row r="188" spans="1:7" ht="20.25" customHeight="1">
      <c r="A188" s="245">
        <v>1148</v>
      </c>
      <c r="B188" s="246">
        <v>236100</v>
      </c>
      <c r="C188" s="614" t="s">
        <v>1067</v>
      </c>
      <c r="D188" s="614"/>
      <c r="E188" s="614"/>
      <c r="F188" s="248"/>
      <c r="G188" s="248"/>
    </row>
    <row r="189" spans="1:7" ht="20.25" customHeight="1">
      <c r="A189" s="245">
        <v>1149</v>
      </c>
      <c r="B189" s="246">
        <v>236200</v>
      </c>
      <c r="C189" s="614" t="s">
        <v>1068</v>
      </c>
      <c r="D189" s="614"/>
      <c r="E189" s="614"/>
      <c r="F189" s="248"/>
      <c r="G189" s="248"/>
    </row>
    <row r="190" spans="1:7" ht="22.5" customHeight="1">
      <c r="A190" s="245">
        <v>1150</v>
      </c>
      <c r="B190" s="246">
        <v>236300</v>
      </c>
      <c r="C190" s="614" t="s">
        <v>1069</v>
      </c>
      <c r="D190" s="614"/>
      <c r="E190" s="614"/>
      <c r="F190" s="248"/>
      <c r="G190" s="248"/>
    </row>
    <row r="191" spans="1:7" ht="23.25" customHeight="1">
      <c r="A191" s="245">
        <v>1151</v>
      </c>
      <c r="B191" s="246">
        <v>236400</v>
      </c>
      <c r="C191" s="614" t="s">
        <v>1070</v>
      </c>
      <c r="D191" s="614"/>
      <c r="E191" s="614"/>
      <c r="F191" s="248"/>
      <c r="G191" s="248"/>
    </row>
    <row r="192" spans="1:7" ht="23.25" customHeight="1">
      <c r="A192" s="245">
        <v>1152</v>
      </c>
      <c r="B192" s="246">
        <v>236500</v>
      </c>
      <c r="C192" s="614" t="s">
        <v>1071</v>
      </c>
      <c r="D192" s="614"/>
      <c r="E192" s="614"/>
      <c r="F192" s="248"/>
      <c r="G192" s="248"/>
    </row>
    <row r="193" spans="1:7" s="244" customFormat="1" ht="20.25" customHeight="1">
      <c r="A193" s="235">
        <v>1153</v>
      </c>
      <c r="B193" s="236">
        <v>237000</v>
      </c>
      <c r="C193" s="617" t="s">
        <v>1072</v>
      </c>
      <c r="D193" s="617"/>
      <c r="E193" s="617"/>
      <c r="F193" s="243">
        <f>SUM(F194:F200)</f>
        <v>0</v>
      </c>
      <c r="G193" s="243">
        <f>SUM(G194:G200)</f>
        <v>0</v>
      </c>
    </row>
    <row r="194" spans="1:7" ht="20.25" customHeight="1">
      <c r="A194" s="245">
        <v>1154</v>
      </c>
      <c r="B194" s="246">
        <v>237100</v>
      </c>
      <c r="C194" s="614" t="s">
        <v>1073</v>
      </c>
      <c r="D194" s="614"/>
      <c r="E194" s="614"/>
      <c r="F194" s="248"/>
      <c r="G194" s="248"/>
    </row>
    <row r="195" spans="1:7" ht="20.25" customHeight="1">
      <c r="A195" s="245">
        <v>1155</v>
      </c>
      <c r="B195" s="246">
        <v>237200</v>
      </c>
      <c r="C195" s="614" t="s">
        <v>1074</v>
      </c>
      <c r="D195" s="614"/>
      <c r="E195" s="614"/>
      <c r="F195" s="248"/>
      <c r="G195" s="248"/>
    </row>
    <row r="196" spans="1:7" ht="20.25" customHeight="1">
      <c r="A196" s="245">
        <v>1156</v>
      </c>
      <c r="B196" s="246">
        <v>237300</v>
      </c>
      <c r="C196" s="614" t="s">
        <v>1075</v>
      </c>
      <c r="D196" s="614"/>
      <c r="E196" s="614"/>
      <c r="F196" s="248"/>
      <c r="G196" s="248"/>
    </row>
    <row r="197" spans="1:7" ht="20.25" customHeight="1">
      <c r="A197" s="245">
        <v>1157</v>
      </c>
      <c r="B197" s="246">
        <v>237400</v>
      </c>
      <c r="C197" s="614" t="s">
        <v>1076</v>
      </c>
      <c r="D197" s="614"/>
      <c r="E197" s="614"/>
      <c r="F197" s="248"/>
      <c r="G197" s="248"/>
    </row>
    <row r="198" spans="1:7" ht="23.25" customHeight="1">
      <c r="A198" s="245">
        <v>1158</v>
      </c>
      <c r="B198" s="246">
        <v>237500</v>
      </c>
      <c r="C198" s="614" t="s">
        <v>1077</v>
      </c>
      <c r="D198" s="614"/>
      <c r="E198" s="614"/>
      <c r="F198" s="248"/>
      <c r="G198" s="248"/>
    </row>
    <row r="199" spans="1:7" ht="20.25" customHeight="1">
      <c r="A199" s="245">
        <v>1159</v>
      </c>
      <c r="B199" s="246">
        <v>237600</v>
      </c>
      <c r="C199" s="614" t="s">
        <v>1078</v>
      </c>
      <c r="D199" s="614"/>
      <c r="E199" s="614"/>
      <c r="F199" s="248"/>
      <c r="G199" s="248"/>
    </row>
    <row r="200" spans="1:7" ht="20.25" customHeight="1">
      <c r="A200" s="245">
        <v>1160</v>
      </c>
      <c r="B200" s="246">
        <v>237700</v>
      </c>
      <c r="C200" s="614" t="s">
        <v>1079</v>
      </c>
      <c r="D200" s="614"/>
      <c r="E200" s="614"/>
      <c r="F200" s="248"/>
      <c r="G200" s="248"/>
    </row>
    <row r="201" spans="1:7" s="244" customFormat="1" ht="20.25" customHeight="1">
      <c r="A201" s="235">
        <v>1161</v>
      </c>
      <c r="B201" s="236">
        <v>238000</v>
      </c>
      <c r="C201" s="617" t="s">
        <v>1080</v>
      </c>
      <c r="D201" s="617"/>
      <c r="E201" s="617"/>
      <c r="F201" s="243">
        <f>SUM(F202:F206)</f>
        <v>0</v>
      </c>
      <c r="G201" s="243">
        <f>SUM(G202:G206)</f>
        <v>0</v>
      </c>
    </row>
    <row r="202" spans="1:7" ht="20.25" customHeight="1">
      <c r="A202" s="245">
        <v>1162</v>
      </c>
      <c r="B202" s="246">
        <v>238100</v>
      </c>
      <c r="C202" s="614" t="s">
        <v>1081</v>
      </c>
      <c r="D202" s="614"/>
      <c r="E202" s="614"/>
      <c r="F202" s="248"/>
      <c r="G202" s="248"/>
    </row>
    <row r="203" spans="1:7" ht="20.25" customHeight="1">
      <c r="A203" s="245">
        <v>1163</v>
      </c>
      <c r="B203" s="246">
        <v>238200</v>
      </c>
      <c r="C203" s="614" t="s">
        <v>1082</v>
      </c>
      <c r="D203" s="614"/>
      <c r="E203" s="614"/>
      <c r="F203" s="248"/>
      <c r="G203" s="248"/>
    </row>
    <row r="204" spans="1:7" ht="22.5" customHeight="1">
      <c r="A204" s="245">
        <v>1164</v>
      </c>
      <c r="B204" s="246">
        <v>238300</v>
      </c>
      <c r="C204" s="614" t="s">
        <v>1083</v>
      </c>
      <c r="D204" s="614"/>
      <c r="E204" s="614"/>
      <c r="F204" s="248"/>
      <c r="G204" s="248"/>
    </row>
    <row r="205" spans="1:7" ht="20.25" customHeight="1">
      <c r="A205" s="245">
        <v>1165</v>
      </c>
      <c r="B205" s="246">
        <v>238400</v>
      </c>
      <c r="C205" s="614" t="s">
        <v>1084</v>
      </c>
      <c r="D205" s="614"/>
      <c r="E205" s="614"/>
      <c r="F205" s="248"/>
      <c r="G205" s="248"/>
    </row>
    <row r="206" spans="1:7" ht="20.25" customHeight="1">
      <c r="A206" s="245">
        <v>1166</v>
      </c>
      <c r="B206" s="246">
        <v>238500</v>
      </c>
      <c r="C206" s="614" t="s">
        <v>1085</v>
      </c>
      <c r="D206" s="614"/>
      <c r="E206" s="614"/>
      <c r="F206" s="248"/>
      <c r="G206" s="248"/>
    </row>
    <row r="207" spans="1:7" s="244" customFormat="1" ht="20.25" customHeight="1">
      <c r="A207" s="235">
        <v>1167</v>
      </c>
      <c r="B207" s="236">
        <v>239000</v>
      </c>
      <c r="C207" s="617" t="s">
        <v>1086</v>
      </c>
      <c r="D207" s="617"/>
      <c r="E207" s="617"/>
      <c r="F207" s="243">
        <f>SUM(F208:F212)</f>
        <v>0</v>
      </c>
      <c r="G207" s="243">
        <f>SUM(G208:G212)</f>
        <v>0</v>
      </c>
    </row>
    <row r="208" spans="1:7" ht="20.25" customHeight="1">
      <c r="A208" s="245">
        <v>1168</v>
      </c>
      <c r="B208" s="246">
        <v>239100</v>
      </c>
      <c r="C208" s="614" t="s">
        <v>1087</v>
      </c>
      <c r="D208" s="614"/>
      <c r="E208" s="614"/>
      <c r="F208" s="248"/>
      <c r="G208" s="248"/>
    </row>
    <row r="209" spans="1:7" ht="20.25" customHeight="1">
      <c r="A209" s="245">
        <v>1169</v>
      </c>
      <c r="B209" s="246">
        <v>239200</v>
      </c>
      <c r="C209" s="614" t="s">
        <v>1088</v>
      </c>
      <c r="D209" s="614"/>
      <c r="E209" s="614"/>
      <c r="F209" s="248"/>
      <c r="G209" s="248"/>
    </row>
    <row r="210" spans="1:7" ht="22.5" customHeight="1">
      <c r="A210" s="245">
        <v>1170</v>
      </c>
      <c r="B210" s="246">
        <v>239300</v>
      </c>
      <c r="C210" s="614" t="s">
        <v>1089</v>
      </c>
      <c r="D210" s="614"/>
      <c r="E210" s="614"/>
      <c r="F210" s="248"/>
      <c r="G210" s="248"/>
    </row>
    <row r="211" spans="1:7" ht="20.25" customHeight="1">
      <c r="A211" s="245">
        <v>1171</v>
      </c>
      <c r="B211" s="246">
        <v>239400</v>
      </c>
      <c r="C211" s="614" t="s">
        <v>1090</v>
      </c>
      <c r="D211" s="614"/>
      <c r="E211" s="614"/>
      <c r="F211" s="248"/>
      <c r="G211" s="248"/>
    </row>
    <row r="212" spans="1:7" ht="20.25" customHeight="1">
      <c r="A212" s="245">
        <v>1172</v>
      </c>
      <c r="B212" s="246">
        <v>239500</v>
      </c>
      <c r="C212" s="614" t="s">
        <v>1091</v>
      </c>
      <c r="D212" s="614"/>
      <c r="E212" s="614"/>
      <c r="F212" s="248"/>
      <c r="G212" s="248"/>
    </row>
    <row r="213" spans="1:7" s="244" customFormat="1" ht="26.25" customHeight="1">
      <c r="A213" s="235">
        <v>1173</v>
      </c>
      <c r="B213" s="236">
        <v>240000</v>
      </c>
      <c r="C213" s="617" t="s">
        <v>1092</v>
      </c>
      <c r="D213" s="617"/>
      <c r="E213" s="617"/>
      <c r="F213" s="243">
        <f>F214+F222+F227+F232+F235</f>
        <v>0</v>
      </c>
      <c r="G213" s="243">
        <f>G214+G222+G227+G232+G235</f>
        <v>0</v>
      </c>
    </row>
    <row r="214" spans="1:7" ht="24.75" customHeight="1">
      <c r="A214" s="235">
        <v>1174</v>
      </c>
      <c r="B214" s="236">
        <v>241000</v>
      </c>
      <c r="C214" s="617" t="s">
        <v>1093</v>
      </c>
      <c r="D214" s="617"/>
      <c r="E214" s="617"/>
      <c r="F214" s="243">
        <f>SUM(F215:F221)</f>
        <v>0</v>
      </c>
      <c r="G214" s="243">
        <f>SUM(G215:G221)</f>
        <v>0</v>
      </c>
    </row>
    <row r="215" spans="1:7" ht="20.25" customHeight="1">
      <c r="A215" s="245">
        <v>1175</v>
      </c>
      <c r="B215" s="246">
        <v>241100</v>
      </c>
      <c r="C215" s="614" t="s">
        <v>1094</v>
      </c>
      <c r="D215" s="614"/>
      <c r="E215" s="614"/>
      <c r="F215" s="248"/>
      <c r="G215" s="248"/>
    </row>
    <row r="216" spans="1:7" ht="20.25" customHeight="1">
      <c r="A216" s="245">
        <v>1176</v>
      </c>
      <c r="B216" s="246">
        <v>241200</v>
      </c>
      <c r="C216" s="614" t="s">
        <v>1095</v>
      </c>
      <c r="D216" s="614"/>
      <c r="E216" s="614"/>
      <c r="F216" s="248"/>
      <c r="G216" s="248"/>
    </row>
    <row r="217" spans="1:7">
      <c r="A217" s="608" t="s">
        <v>451</v>
      </c>
      <c r="B217" s="609" t="s">
        <v>452</v>
      </c>
      <c r="C217" s="610" t="s">
        <v>453</v>
      </c>
      <c r="D217" s="610"/>
      <c r="E217" s="610"/>
      <c r="F217" s="610" t="s">
        <v>987</v>
      </c>
      <c r="G217" s="610"/>
    </row>
    <row r="218" spans="1:7" ht="24">
      <c r="A218" s="608"/>
      <c r="B218" s="609"/>
      <c r="C218" s="610"/>
      <c r="D218" s="610"/>
      <c r="E218" s="610"/>
      <c r="F218" s="254" t="s">
        <v>988</v>
      </c>
      <c r="G218" s="254" t="s">
        <v>989</v>
      </c>
    </row>
    <row r="219" spans="1:7">
      <c r="A219" s="235">
        <v>1</v>
      </c>
      <c r="B219" s="236">
        <v>2</v>
      </c>
      <c r="C219" s="610">
        <v>3</v>
      </c>
      <c r="D219" s="610"/>
      <c r="E219" s="610"/>
      <c r="F219" s="255" t="s">
        <v>347</v>
      </c>
      <c r="G219" s="255" t="s">
        <v>348</v>
      </c>
    </row>
    <row r="220" spans="1:7" ht="17.25" customHeight="1">
      <c r="A220" s="245">
        <v>1177</v>
      </c>
      <c r="B220" s="246">
        <v>241300</v>
      </c>
      <c r="C220" s="614" t="s">
        <v>1096</v>
      </c>
      <c r="D220" s="614"/>
      <c r="E220" s="614"/>
      <c r="F220" s="248"/>
      <c r="G220" s="248"/>
    </row>
    <row r="221" spans="1:7" ht="17.25" customHeight="1">
      <c r="A221" s="245">
        <v>1178</v>
      </c>
      <c r="B221" s="246">
        <v>241400</v>
      </c>
      <c r="C221" s="614" t="s">
        <v>1097</v>
      </c>
      <c r="D221" s="614"/>
      <c r="E221" s="614"/>
      <c r="F221" s="248"/>
      <c r="G221" s="248"/>
    </row>
    <row r="222" spans="1:7" s="244" customFormat="1" ht="17.25" customHeight="1">
      <c r="A222" s="235">
        <v>1179</v>
      </c>
      <c r="B222" s="236">
        <v>242000</v>
      </c>
      <c r="C222" s="617" t="s">
        <v>1098</v>
      </c>
      <c r="D222" s="617"/>
      <c r="E222" s="617"/>
      <c r="F222" s="243">
        <f>F223+F224+F225+F226</f>
        <v>0</v>
      </c>
      <c r="G222" s="243">
        <f>G223+G224+G225+G226</f>
        <v>0</v>
      </c>
    </row>
    <row r="223" spans="1:7" ht="17.25" customHeight="1">
      <c r="A223" s="245">
        <v>1180</v>
      </c>
      <c r="B223" s="246">
        <v>242100</v>
      </c>
      <c r="C223" s="614" t="s">
        <v>1099</v>
      </c>
      <c r="D223" s="614"/>
      <c r="E223" s="614"/>
      <c r="F223" s="248"/>
      <c r="G223" s="248"/>
    </row>
    <row r="224" spans="1:7" ht="17.25" customHeight="1">
      <c r="A224" s="245">
        <v>1181</v>
      </c>
      <c r="B224" s="246">
        <v>242200</v>
      </c>
      <c r="C224" s="614" t="s">
        <v>1100</v>
      </c>
      <c r="D224" s="614"/>
      <c r="E224" s="614"/>
      <c r="F224" s="248"/>
      <c r="G224" s="248"/>
    </row>
    <row r="225" spans="1:7" ht="17.25" customHeight="1">
      <c r="A225" s="245">
        <v>1182</v>
      </c>
      <c r="B225" s="246">
        <v>242300</v>
      </c>
      <c r="C225" s="614" t="s">
        <v>1101</v>
      </c>
      <c r="D225" s="614"/>
      <c r="E225" s="614"/>
      <c r="F225" s="248"/>
      <c r="G225" s="248"/>
    </row>
    <row r="226" spans="1:7" ht="17.25" customHeight="1">
      <c r="A226" s="245">
        <v>1183</v>
      </c>
      <c r="B226" s="246">
        <v>242400</v>
      </c>
      <c r="C226" s="614" t="s">
        <v>1102</v>
      </c>
      <c r="D226" s="614"/>
      <c r="E226" s="614"/>
      <c r="F226" s="248"/>
      <c r="G226" s="248"/>
    </row>
    <row r="227" spans="1:7" s="244" customFormat="1" ht="21.75" customHeight="1">
      <c r="A227" s="235">
        <v>1184</v>
      </c>
      <c r="B227" s="236">
        <v>243000</v>
      </c>
      <c r="C227" s="617" t="s">
        <v>1103</v>
      </c>
      <c r="D227" s="617"/>
      <c r="E227" s="617"/>
      <c r="F227" s="243">
        <f>SUM(F228:F231)</f>
        <v>0</v>
      </c>
      <c r="G227" s="243">
        <f>SUM(G228:G231)</f>
        <v>0</v>
      </c>
    </row>
    <row r="228" spans="1:7" ht="17.25" customHeight="1">
      <c r="A228" s="245">
        <v>1185</v>
      </c>
      <c r="B228" s="246">
        <v>243100</v>
      </c>
      <c r="C228" s="614" t="s">
        <v>1104</v>
      </c>
      <c r="D228" s="614"/>
      <c r="E228" s="614"/>
      <c r="F228" s="248"/>
      <c r="G228" s="248"/>
    </row>
    <row r="229" spans="1:7" ht="17.25" customHeight="1">
      <c r="A229" s="245">
        <v>1186</v>
      </c>
      <c r="B229" s="246">
        <v>243200</v>
      </c>
      <c r="C229" s="614" t="s">
        <v>1105</v>
      </c>
      <c r="D229" s="614"/>
      <c r="E229" s="614"/>
      <c r="F229" s="248"/>
      <c r="G229" s="248"/>
    </row>
    <row r="230" spans="1:7" ht="17.25" customHeight="1">
      <c r="A230" s="245">
        <v>1187</v>
      </c>
      <c r="B230" s="246">
        <v>243300</v>
      </c>
      <c r="C230" s="614" t="s">
        <v>1106</v>
      </c>
      <c r="D230" s="614"/>
      <c r="E230" s="614"/>
      <c r="F230" s="248"/>
      <c r="G230" s="248"/>
    </row>
    <row r="231" spans="1:7" ht="17.25" customHeight="1">
      <c r="A231" s="245">
        <v>1188</v>
      </c>
      <c r="B231" s="246">
        <v>243400</v>
      </c>
      <c r="C231" s="614" t="s">
        <v>1107</v>
      </c>
      <c r="D231" s="614"/>
      <c r="E231" s="614"/>
      <c r="F231" s="248"/>
      <c r="G231" s="248"/>
    </row>
    <row r="232" spans="1:7" s="244" customFormat="1" ht="17.25" customHeight="1">
      <c r="A232" s="235">
        <v>1189</v>
      </c>
      <c r="B232" s="236">
        <v>244000</v>
      </c>
      <c r="C232" s="617" t="s">
        <v>1108</v>
      </c>
      <c r="D232" s="617"/>
      <c r="E232" s="617"/>
      <c r="F232" s="243">
        <f>F233+F234</f>
        <v>0</v>
      </c>
      <c r="G232" s="243">
        <f>G233+G234</f>
        <v>0</v>
      </c>
    </row>
    <row r="233" spans="1:7" ht="22.5" customHeight="1">
      <c r="A233" s="245">
        <v>1190</v>
      </c>
      <c r="B233" s="246">
        <v>244100</v>
      </c>
      <c r="C233" s="614" t="s">
        <v>1109</v>
      </c>
      <c r="D233" s="614"/>
      <c r="E233" s="614"/>
      <c r="F233" s="248"/>
      <c r="G233" s="248"/>
    </row>
    <row r="234" spans="1:7" ht="17.25" customHeight="1">
      <c r="A234" s="245">
        <v>1191</v>
      </c>
      <c r="B234" s="246">
        <v>244200</v>
      </c>
      <c r="C234" s="614" t="s">
        <v>1110</v>
      </c>
      <c r="D234" s="614"/>
      <c r="E234" s="614"/>
      <c r="F234" s="248"/>
      <c r="G234" s="248"/>
    </row>
    <row r="235" spans="1:7" s="244" customFormat="1" ht="17.25" customHeight="1">
      <c r="A235" s="235">
        <v>1192</v>
      </c>
      <c r="B235" s="236">
        <v>245000</v>
      </c>
      <c r="C235" s="617" t="s">
        <v>1111</v>
      </c>
      <c r="D235" s="617"/>
      <c r="E235" s="617"/>
      <c r="F235" s="243">
        <f>SUM(F236:F240)</f>
        <v>0</v>
      </c>
      <c r="G235" s="243">
        <f>SUM(G236:G240)</f>
        <v>0</v>
      </c>
    </row>
    <row r="236" spans="1:7" ht="17.25" customHeight="1">
      <c r="A236" s="245">
        <v>1193</v>
      </c>
      <c r="B236" s="246">
        <v>245100</v>
      </c>
      <c r="C236" s="614" t="s">
        <v>1112</v>
      </c>
      <c r="D236" s="614"/>
      <c r="E236" s="614"/>
      <c r="F236" s="248"/>
      <c r="G236" s="248"/>
    </row>
    <row r="237" spans="1:7" ht="17.25" customHeight="1">
      <c r="A237" s="245">
        <v>1194</v>
      </c>
      <c r="B237" s="246">
        <v>245200</v>
      </c>
      <c r="C237" s="614" t="s">
        <v>2420</v>
      </c>
      <c r="D237" s="614"/>
      <c r="E237" s="614"/>
      <c r="F237" s="248"/>
      <c r="G237" s="248"/>
    </row>
    <row r="238" spans="1:7" ht="17.25" customHeight="1">
      <c r="A238" s="245">
        <v>1195</v>
      </c>
      <c r="B238" s="246">
        <v>245300</v>
      </c>
      <c r="C238" s="614" t="s">
        <v>1113</v>
      </c>
      <c r="D238" s="614"/>
      <c r="E238" s="614"/>
      <c r="F238" s="248"/>
      <c r="G238" s="248"/>
    </row>
    <row r="239" spans="1:7" ht="22.5" customHeight="1">
      <c r="A239" s="245">
        <v>1196</v>
      </c>
      <c r="B239" s="246">
        <v>245400</v>
      </c>
      <c r="C239" s="614" t="s">
        <v>1114</v>
      </c>
      <c r="D239" s="614"/>
      <c r="E239" s="614"/>
      <c r="F239" s="248"/>
      <c r="G239" s="248"/>
    </row>
    <row r="240" spans="1:7" ht="22.5" customHeight="1">
      <c r="A240" s="245">
        <v>1197</v>
      </c>
      <c r="B240" s="246">
        <v>245500</v>
      </c>
      <c r="C240" s="614" t="s">
        <v>1115</v>
      </c>
      <c r="D240" s="614"/>
      <c r="E240" s="614"/>
      <c r="F240" s="248"/>
      <c r="G240" s="248"/>
    </row>
    <row r="241" spans="1:7" s="244" customFormat="1" ht="17.25" customHeight="1">
      <c r="A241" s="235">
        <v>1198</v>
      </c>
      <c r="B241" s="236">
        <v>250000</v>
      </c>
      <c r="C241" s="617" t="s">
        <v>1116</v>
      </c>
      <c r="D241" s="617"/>
      <c r="E241" s="617"/>
      <c r="F241" s="259">
        <f>F242+F246+F249+F251</f>
        <v>62454</v>
      </c>
      <c r="G241" s="259">
        <f>G242+G246+G249+G251</f>
        <v>74872</v>
      </c>
    </row>
    <row r="242" spans="1:7" s="244" customFormat="1" ht="17.25" customHeight="1">
      <c r="A242" s="235">
        <v>1199</v>
      </c>
      <c r="B242" s="236">
        <v>251000</v>
      </c>
      <c r="C242" s="617" t="s">
        <v>1117</v>
      </c>
      <c r="D242" s="617"/>
      <c r="E242" s="617"/>
      <c r="F242" s="259">
        <f>SUM(F243:F245)</f>
        <v>19816</v>
      </c>
      <c r="G242" s="259">
        <f>SUM(G243:G245)</f>
        <v>17435</v>
      </c>
    </row>
    <row r="243" spans="1:7" ht="17.25" customHeight="1">
      <c r="A243" s="245">
        <v>1200</v>
      </c>
      <c r="B243" s="246">
        <v>251100</v>
      </c>
      <c r="C243" s="614" t="s">
        <v>1118</v>
      </c>
      <c r="D243" s="614"/>
      <c r="E243" s="614"/>
      <c r="F243" s="260">
        <v>19816</v>
      </c>
      <c r="G243" s="260">
        <v>17435</v>
      </c>
    </row>
    <row r="244" spans="1:7" ht="17.25" customHeight="1">
      <c r="A244" s="245">
        <v>1201</v>
      </c>
      <c r="B244" s="246">
        <v>251200</v>
      </c>
      <c r="C244" s="614" t="s">
        <v>1119</v>
      </c>
      <c r="D244" s="614"/>
      <c r="E244" s="614"/>
      <c r="F244" s="260"/>
      <c r="G244" s="260"/>
    </row>
    <row r="245" spans="1:7" ht="17.25" customHeight="1">
      <c r="A245" s="245">
        <v>1202</v>
      </c>
      <c r="B245" s="246">
        <v>251300</v>
      </c>
      <c r="C245" s="614" t="s">
        <v>1120</v>
      </c>
      <c r="D245" s="614"/>
      <c r="E245" s="614"/>
      <c r="F245" s="260"/>
      <c r="G245" s="260"/>
    </row>
    <row r="246" spans="1:7" s="244" customFormat="1" ht="17.25" customHeight="1">
      <c r="A246" s="235">
        <v>1203</v>
      </c>
      <c r="B246" s="236">
        <v>252000</v>
      </c>
      <c r="C246" s="617" t="s">
        <v>1121</v>
      </c>
      <c r="D246" s="617"/>
      <c r="E246" s="617"/>
      <c r="F246" s="243">
        <f>F247+F248</f>
        <v>42638</v>
      </c>
      <c r="G246" s="243">
        <f>G247+G248</f>
        <v>57437</v>
      </c>
    </row>
    <row r="247" spans="1:7" ht="17.25" customHeight="1">
      <c r="A247" s="245">
        <v>1204</v>
      </c>
      <c r="B247" s="246">
        <v>252100</v>
      </c>
      <c r="C247" s="614" t="s">
        <v>1122</v>
      </c>
      <c r="D247" s="614"/>
      <c r="E247" s="614"/>
      <c r="F247" s="248">
        <v>42638</v>
      </c>
      <c r="G247" s="248">
        <v>57437</v>
      </c>
    </row>
    <row r="248" spans="1:7" ht="17.25" customHeight="1">
      <c r="A248" s="245">
        <v>1205</v>
      </c>
      <c r="B248" s="246">
        <v>252200</v>
      </c>
      <c r="C248" s="614" t="s">
        <v>1123</v>
      </c>
      <c r="D248" s="614"/>
      <c r="E248" s="614"/>
      <c r="F248" s="248"/>
      <c r="G248" s="248"/>
    </row>
    <row r="249" spans="1:7" s="244" customFormat="1" ht="17.25" customHeight="1">
      <c r="A249" s="235">
        <v>1206</v>
      </c>
      <c r="B249" s="236">
        <v>253000</v>
      </c>
      <c r="C249" s="617" t="s">
        <v>1124</v>
      </c>
      <c r="D249" s="617"/>
      <c r="E249" s="617"/>
      <c r="F249" s="243">
        <f>F250</f>
        <v>0</v>
      </c>
      <c r="G249" s="243">
        <f>G250</f>
        <v>0</v>
      </c>
    </row>
    <row r="250" spans="1:7" ht="17.25" customHeight="1">
      <c r="A250" s="245">
        <v>1207</v>
      </c>
      <c r="B250" s="246">
        <v>253100</v>
      </c>
      <c r="C250" s="614" t="s">
        <v>1125</v>
      </c>
      <c r="D250" s="614"/>
      <c r="E250" s="614"/>
      <c r="F250" s="248"/>
      <c r="G250" s="248"/>
    </row>
    <row r="251" spans="1:7" s="244" customFormat="1" ht="17.25" customHeight="1">
      <c r="A251" s="235">
        <v>1208</v>
      </c>
      <c r="B251" s="236">
        <v>254000</v>
      </c>
      <c r="C251" s="617" t="s">
        <v>1126</v>
      </c>
      <c r="D251" s="617"/>
      <c r="E251" s="617"/>
      <c r="F251" s="243">
        <f>SUM(F252:F254)</f>
        <v>0</v>
      </c>
      <c r="G251" s="243">
        <f>SUM(G252:G254)</f>
        <v>0</v>
      </c>
    </row>
    <row r="252" spans="1:7" ht="17.25" customHeight="1">
      <c r="A252" s="245">
        <v>1209</v>
      </c>
      <c r="B252" s="246">
        <v>254100</v>
      </c>
      <c r="C252" s="614" t="s">
        <v>1127</v>
      </c>
      <c r="D252" s="614"/>
      <c r="E252" s="614"/>
      <c r="F252" s="248"/>
      <c r="G252" s="248"/>
    </row>
    <row r="253" spans="1:7" ht="17.25" customHeight="1">
      <c r="A253" s="245">
        <v>1210</v>
      </c>
      <c r="B253" s="246">
        <v>254200</v>
      </c>
      <c r="C253" s="614" t="s">
        <v>1128</v>
      </c>
      <c r="D253" s="614"/>
      <c r="E253" s="614"/>
      <c r="F253" s="248"/>
      <c r="G253" s="248"/>
    </row>
    <row r="254" spans="1:7" ht="17.25" customHeight="1">
      <c r="A254" s="245">
        <v>1211</v>
      </c>
      <c r="B254" s="246">
        <v>254900</v>
      </c>
      <c r="C254" s="614" t="s">
        <v>1129</v>
      </c>
      <c r="D254" s="614"/>
      <c r="E254" s="614"/>
      <c r="F254" s="248"/>
      <c r="G254" s="248"/>
    </row>
    <row r="255" spans="1:7" s="244" customFormat="1" ht="17.25" customHeight="1">
      <c r="A255" s="235">
        <v>1212</v>
      </c>
      <c r="B255" s="236">
        <v>290000</v>
      </c>
      <c r="C255" s="617" t="s">
        <v>1130</v>
      </c>
      <c r="D255" s="617"/>
      <c r="E255" s="617"/>
      <c r="F255" s="243">
        <f>F256</f>
        <v>43556</v>
      </c>
      <c r="G255" s="243">
        <f>G256</f>
        <v>53912</v>
      </c>
    </row>
    <row r="256" spans="1:7" s="244" customFormat="1" ht="17.25" customHeight="1">
      <c r="A256" s="235">
        <v>1213</v>
      </c>
      <c r="B256" s="236">
        <v>291000</v>
      </c>
      <c r="C256" s="617" t="s">
        <v>1131</v>
      </c>
      <c r="D256" s="617"/>
      <c r="E256" s="617"/>
      <c r="F256" s="243">
        <f>SUM(F257:F260)</f>
        <v>43556</v>
      </c>
      <c r="G256" s="243">
        <f>SUM(G257:G260)</f>
        <v>53912</v>
      </c>
    </row>
    <row r="257" spans="1:7" ht="17.25" customHeight="1">
      <c r="A257" s="245">
        <v>1214</v>
      </c>
      <c r="B257" s="246">
        <v>291100</v>
      </c>
      <c r="C257" s="614" t="s">
        <v>1132</v>
      </c>
      <c r="D257" s="614"/>
      <c r="E257" s="614"/>
      <c r="F257" s="248"/>
      <c r="G257" s="248"/>
    </row>
    <row r="258" spans="1:7" ht="17.25" customHeight="1">
      <c r="A258" s="245">
        <v>1215</v>
      </c>
      <c r="B258" s="246">
        <v>291200</v>
      </c>
      <c r="C258" s="614" t="s">
        <v>1133</v>
      </c>
      <c r="D258" s="614"/>
      <c r="E258" s="614"/>
      <c r="F258" s="248">
        <v>284</v>
      </c>
      <c r="G258" s="248">
        <v>184</v>
      </c>
    </row>
    <row r="259" spans="1:7" ht="17.25" customHeight="1">
      <c r="A259" s="245">
        <v>1216</v>
      </c>
      <c r="B259" s="246">
        <v>291300</v>
      </c>
      <c r="C259" s="614" t="s">
        <v>1134</v>
      </c>
      <c r="D259" s="614"/>
      <c r="E259" s="614"/>
      <c r="F259" s="248">
        <v>40321</v>
      </c>
      <c r="G259" s="248">
        <v>51272</v>
      </c>
    </row>
    <row r="260" spans="1:7" ht="17.25" customHeight="1">
      <c r="A260" s="245">
        <v>1217</v>
      </c>
      <c r="B260" s="246">
        <v>291900</v>
      </c>
      <c r="C260" s="614" t="s">
        <v>1135</v>
      </c>
      <c r="D260" s="614"/>
      <c r="E260" s="614"/>
      <c r="F260" s="248">
        <v>2951</v>
      </c>
      <c r="G260" s="248">
        <v>2456</v>
      </c>
    </row>
    <row r="261" spans="1:7" s="244" customFormat="1" ht="21.75" customHeight="1">
      <c r="A261" s="261">
        <v>1218</v>
      </c>
      <c r="B261" s="262">
        <v>300000</v>
      </c>
      <c r="C261" s="606" t="s">
        <v>1136</v>
      </c>
      <c r="D261" s="606"/>
      <c r="E261" s="606"/>
      <c r="F261" s="243">
        <f>F262+F275-F276+F277-F278+F280-F281</f>
        <v>112657</v>
      </c>
      <c r="G261" s="243">
        <f>G262+G275-G276+G277-G278+G280-G281</f>
        <v>111900</v>
      </c>
    </row>
    <row r="262" spans="1:7" s="244" customFormat="1" ht="17.25" customHeight="1">
      <c r="A262" s="261">
        <v>1219</v>
      </c>
      <c r="B262" s="262">
        <v>310000</v>
      </c>
      <c r="C262" s="606" t="s">
        <v>1137</v>
      </c>
      <c r="D262" s="606"/>
      <c r="E262" s="606"/>
      <c r="F262" s="243">
        <f>F263</f>
        <v>105253</v>
      </c>
      <c r="G262" s="243">
        <f>G263</f>
        <v>102219</v>
      </c>
    </row>
    <row r="263" spans="1:7" s="244" customFormat="1" ht="17.25" customHeight="1">
      <c r="A263" s="261">
        <v>1220</v>
      </c>
      <c r="B263" s="262">
        <v>311000</v>
      </c>
      <c r="C263" s="606" t="s">
        <v>1138</v>
      </c>
      <c r="D263" s="606"/>
      <c r="E263" s="606"/>
      <c r="F263" s="243">
        <f>F267+F268-F269+F270+F271-F272+F273+F274</f>
        <v>105253</v>
      </c>
      <c r="G263" s="243">
        <f>G267+G268-G269+G270+G271-G272+G273+G274</f>
        <v>102219</v>
      </c>
    </row>
    <row r="264" spans="1:7">
      <c r="A264" s="608" t="s">
        <v>451</v>
      </c>
      <c r="B264" s="609" t="s">
        <v>452</v>
      </c>
      <c r="C264" s="610" t="s">
        <v>453</v>
      </c>
      <c r="D264" s="610"/>
      <c r="E264" s="610"/>
      <c r="F264" s="610" t="s">
        <v>987</v>
      </c>
      <c r="G264" s="610"/>
    </row>
    <row r="265" spans="1:7" ht="24">
      <c r="A265" s="608"/>
      <c r="B265" s="609"/>
      <c r="C265" s="610"/>
      <c r="D265" s="610"/>
      <c r="E265" s="610"/>
      <c r="F265" s="254" t="s">
        <v>988</v>
      </c>
      <c r="G265" s="254" t="s">
        <v>989</v>
      </c>
    </row>
    <row r="266" spans="1:7">
      <c r="A266" s="235">
        <v>1</v>
      </c>
      <c r="B266" s="236">
        <v>2</v>
      </c>
      <c r="C266" s="610">
        <v>3</v>
      </c>
      <c r="D266" s="610"/>
      <c r="E266" s="610"/>
      <c r="F266" s="255" t="s">
        <v>347</v>
      </c>
      <c r="G266" s="255" t="s">
        <v>348</v>
      </c>
    </row>
    <row r="267" spans="1:7" ht="17.25" customHeight="1">
      <c r="A267" s="245">
        <v>1221</v>
      </c>
      <c r="B267" s="246">
        <v>311100</v>
      </c>
      <c r="C267" s="614" t="s">
        <v>1139</v>
      </c>
      <c r="D267" s="614"/>
      <c r="E267" s="614"/>
      <c r="F267" s="248">
        <v>88595</v>
      </c>
      <c r="G267" s="248">
        <v>83905</v>
      </c>
    </row>
    <row r="268" spans="1:7" ht="17.25" customHeight="1">
      <c r="A268" s="245">
        <v>1222</v>
      </c>
      <c r="B268" s="246">
        <v>311200</v>
      </c>
      <c r="C268" s="614" t="s">
        <v>1140</v>
      </c>
      <c r="D268" s="614"/>
      <c r="E268" s="614"/>
      <c r="F268" s="248">
        <v>14822</v>
      </c>
      <c r="G268" s="248">
        <v>16800</v>
      </c>
    </row>
    <row r="269" spans="1:7" ht="22.5" customHeight="1">
      <c r="A269" s="245">
        <v>1223</v>
      </c>
      <c r="B269" s="246">
        <v>311300</v>
      </c>
      <c r="C269" s="614" t="s">
        <v>1141</v>
      </c>
      <c r="D269" s="614"/>
      <c r="E269" s="614"/>
      <c r="F269" s="248"/>
      <c r="G269" s="248"/>
    </row>
    <row r="270" spans="1:7" ht="17.25" customHeight="1">
      <c r="A270" s="245">
        <v>1224</v>
      </c>
      <c r="B270" s="246">
        <v>311400</v>
      </c>
      <c r="C270" s="614" t="s">
        <v>1142</v>
      </c>
      <c r="D270" s="614"/>
      <c r="E270" s="614"/>
      <c r="F270" s="248"/>
      <c r="G270" s="248"/>
    </row>
    <row r="271" spans="1:7" ht="17.25" customHeight="1">
      <c r="A271" s="245">
        <v>1225</v>
      </c>
      <c r="B271" s="246">
        <v>311500</v>
      </c>
      <c r="C271" s="614" t="s">
        <v>1143</v>
      </c>
      <c r="D271" s="614"/>
      <c r="E271" s="614"/>
      <c r="F271" s="248">
        <v>473</v>
      </c>
      <c r="G271" s="248"/>
    </row>
    <row r="272" spans="1:7" ht="23.25" customHeight="1">
      <c r="A272" s="245">
        <v>1226</v>
      </c>
      <c r="B272" s="246">
        <v>311600</v>
      </c>
      <c r="C272" s="611" t="s">
        <v>1144</v>
      </c>
      <c r="D272" s="612"/>
      <c r="E272" s="613"/>
      <c r="F272" s="248"/>
      <c r="G272" s="248"/>
    </row>
    <row r="273" spans="1:8" ht="17.25" customHeight="1">
      <c r="A273" s="245">
        <v>1227</v>
      </c>
      <c r="B273" s="246">
        <v>311700</v>
      </c>
      <c r="C273" s="614" t="s">
        <v>1145</v>
      </c>
      <c r="D273" s="614"/>
      <c r="E273" s="614"/>
      <c r="F273" s="248">
        <v>1363</v>
      </c>
      <c r="G273" s="248">
        <v>1514</v>
      </c>
    </row>
    <row r="274" spans="1:8" ht="17.25" customHeight="1">
      <c r="A274" s="263">
        <v>1228</v>
      </c>
      <c r="B274" s="264">
        <v>311900</v>
      </c>
      <c r="C274" s="615" t="s">
        <v>1146</v>
      </c>
      <c r="D274" s="615"/>
      <c r="E274" s="615"/>
      <c r="F274" s="265"/>
      <c r="G274" s="265"/>
    </row>
    <row r="275" spans="1:8" ht="17.25" customHeight="1">
      <c r="A275" s="261">
        <v>1229</v>
      </c>
      <c r="B275" s="262">
        <v>321121</v>
      </c>
      <c r="C275" s="606" t="s">
        <v>1147</v>
      </c>
      <c r="D275" s="606"/>
      <c r="E275" s="606"/>
      <c r="F275" s="266">
        <v>2786</v>
      </c>
      <c r="G275" s="266">
        <v>8163</v>
      </c>
    </row>
    <row r="276" spans="1:8" ht="17.25" customHeight="1">
      <c r="A276" s="261">
        <v>1230</v>
      </c>
      <c r="B276" s="262">
        <v>321122</v>
      </c>
      <c r="C276" s="616" t="s">
        <v>1148</v>
      </c>
      <c r="D276" s="616"/>
      <c r="E276" s="616"/>
      <c r="F276" s="266"/>
      <c r="G276" s="266"/>
      <c r="H276" s="268"/>
    </row>
    <row r="277" spans="1:8" ht="17.25" customHeight="1">
      <c r="A277" s="261">
        <v>1231</v>
      </c>
      <c r="B277" s="262">
        <v>321311</v>
      </c>
      <c r="C277" s="606" t="s">
        <v>1149</v>
      </c>
      <c r="D277" s="606"/>
      <c r="E277" s="606"/>
      <c r="F277" s="266">
        <v>4618</v>
      </c>
      <c r="G277" s="266">
        <v>1518</v>
      </c>
    </row>
    <row r="278" spans="1:8" ht="17.25" customHeight="1">
      <c r="A278" s="261">
        <v>1232</v>
      </c>
      <c r="B278" s="262">
        <v>321312</v>
      </c>
      <c r="C278" s="606" t="s">
        <v>1150</v>
      </c>
      <c r="D278" s="606"/>
      <c r="E278" s="606"/>
      <c r="F278" s="266"/>
      <c r="G278" s="266"/>
    </row>
    <row r="279" spans="1:8" s="244" customFormat="1" ht="17.25" customHeight="1">
      <c r="A279" s="261"/>
      <c r="B279" s="262"/>
      <c r="C279" s="603" t="s">
        <v>1151</v>
      </c>
      <c r="D279" s="604"/>
      <c r="E279" s="605"/>
      <c r="F279" s="269"/>
      <c r="G279" s="269"/>
    </row>
    <row r="280" spans="1:8" s="244" customFormat="1" ht="17.25" customHeight="1">
      <c r="A280" s="261">
        <v>1233</v>
      </c>
      <c r="B280" s="262"/>
      <c r="C280" s="603" t="s">
        <v>1152</v>
      </c>
      <c r="D280" s="604"/>
      <c r="E280" s="605"/>
      <c r="F280" s="269">
        <f>IF((F282+F284-F283-F285)&gt;0,F282+F284-F283-F285,0)</f>
        <v>0</v>
      </c>
      <c r="G280" s="269">
        <f>IF((G282+G284-G283-G285)&gt;0,G282+G284-G283-G285,0)</f>
        <v>0</v>
      </c>
    </row>
    <row r="281" spans="1:8" s="244" customFormat="1" ht="17.25" customHeight="1">
      <c r="A281" s="261">
        <v>1234</v>
      </c>
      <c r="B281" s="262"/>
      <c r="C281" s="603" t="s">
        <v>1153</v>
      </c>
      <c r="D281" s="604"/>
      <c r="E281" s="605"/>
      <c r="F281" s="269">
        <f>IF((F283+F285-F282-F284)&gt;0,F283+F285-F282-F284,0)</f>
        <v>0</v>
      </c>
      <c r="G281" s="269">
        <f>IF((G283+G285-G282-G284)&gt;0,G283+G285-G282-G284,0)</f>
        <v>0</v>
      </c>
    </row>
    <row r="282" spans="1:8" s="244" customFormat="1" ht="30.75" customHeight="1">
      <c r="A282" s="261">
        <v>1235</v>
      </c>
      <c r="B282" s="262">
        <v>330000</v>
      </c>
      <c r="C282" s="603" t="s">
        <v>1154</v>
      </c>
      <c r="D282" s="604"/>
      <c r="E282" s="605"/>
      <c r="F282" s="266"/>
      <c r="G282" s="266"/>
    </row>
    <row r="283" spans="1:8" s="244" customFormat="1" ht="17.25" customHeight="1">
      <c r="A283" s="261">
        <v>1236</v>
      </c>
      <c r="B283" s="262">
        <v>330000</v>
      </c>
      <c r="C283" s="603" t="s">
        <v>1155</v>
      </c>
      <c r="D283" s="604"/>
      <c r="E283" s="605"/>
      <c r="F283" s="266"/>
      <c r="G283" s="266"/>
    </row>
    <row r="284" spans="1:8" s="244" customFormat="1" ht="17.25" customHeight="1">
      <c r="A284" s="261">
        <v>1237</v>
      </c>
      <c r="B284" s="262">
        <v>340000</v>
      </c>
      <c r="C284" s="603" t="s">
        <v>1156</v>
      </c>
      <c r="D284" s="604"/>
      <c r="E284" s="605"/>
      <c r="F284" s="266"/>
      <c r="G284" s="266"/>
    </row>
    <row r="285" spans="1:8" s="244" customFormat="1" ht="17.25" customHeight="1">
      <c r="A285" s="261">
        <v>1238</v>
      </c>
      <c r="B285" s="262">
        <v>340000</v>
      </c>
      <c r="C285" s="603" t="s">
        <v>1157</v>
      </c>
      <c r="D285" s="604"/>
      <c r="E285" s="605"/>
      <c r="F285" s="266"/>
      <c r="G285" s="266"/>
    </row>
    <row r="286" spans="1:8" s="244" customFormat="1" ht="17.25" customHeight="1">
      <c r="A286" s="261">
        <v>1239</v>
      </c>
      <c r="B286" s="262"/>
      <c r="C286" s="606" t="s">
        <v>1158</v>
      </c>
      <c r="D286" s="606"/>
      <c r="E286" s="606"/>
      <c r="F286" s="269">
        <f>F108+F261</f>
        <v>218667</v>
      </c>
      <c r="G286" s="269">
        <f>G108+G261</f>
        <v>240684</v>
      </c>
    </row>
    <row r="287" spans="1:8" s="244" customFormat="1" ht="17.25" customHeight="1">
      <c r="A287" s="261">
        <v>1240</v>
      </c>
      <c r="B287" s="262">
        <v>352000</v>
      </c>
      <c r="C287" s="606" t="s">
        <v>1159</v>
      </c>
      <c r="D287" s="606"/>
      <c r="E287" s="606"/>
      <c r="F287" s="266">
        <v>6552</v>
      </c>
      <c r="G287" s="266">
        <v>11472</v>
      </c>
    </row>
    <row r="288" spans="1:8">
      <c r="C288" s="225"/>
      <c r="D288" s="225"/>
      <c r="E288" s="225"/>
      <c r="F288" s="225"/>
      <c r="G288" s="225"/>
    </row>
    <row r="289" spans="1:7">
      <c r="C289" s="225"/>
      <c r="D289" s="225"/>
      <c r="E289" s="225"/>
      <c r="F289" s="225"/>
      <c r="G289" s="225"/>
    </row>
    <row r="290" spans="1:7">
      <c r="A290" s="270" t="s">
        <v>1160</v>
      </c>
      <c r="C290" s="271"/>
      <c r="D290" s="272" t="s">
        <v>1161</v>
      </c>
      <c r="E290" s="272"/>
      <c r="F290" s="607" t="s">
        <v>397</v>
      </c>
      <c r="G290" s="607"/>
    </row>
    <row r="291" spans="1:7">
      <c r="B291" s="274"/>
      <c r="C291" s="275"/>
      <c r="D291" s="272" t="s">
        <v>1162</v>
      </c>
      <c r="E291" s="276"/>
      <c r="F291" s="225"/>
      <c r="G291" s="225"/>
    </row>
    <row r="292" spans="1:7">
      <c r="B292" s="277"/>
      <c r="C292" s="225"/>
      <c r="D292" s="225"/>
      <c r="E292" s="225"/>
      <c r="F292" s="225"/>
      <c r="G292" s="225"/>
    </row>
    <row r="293" spans="1:7">
      <c r="C293" s="225"/>
      <c r="D293" s="225"/>
      <c r="E293" s="225"/>
      <c r="F293" s="225"/>
      <c r="G293" s="225"/>
    </row>
    <row r="294" spans="1:7">
      <c r="C294" s="225"/>
      <c r="D294" s="225"/>
      <c r="E294" s="225"/>
      <c r="F294" s="225"/>
      <c r="G294" s="225"/>
    </row>
  </sheetData>
  <sheetProtection password="CCCC" sheet="1" objects="1" scenarios="1"/>
  <mergeCells count="221">
    <mergeCell ref="A14:G14"/>
    <mergeCell ref="A15:G15"/>
    <mergeCell ref="A18:A20"/>
    <mergeCell ref="B18:B20"/>
    <mergeCell ref="C18:C20"/>
    <mergeCell ref="E18:G18"/>
    <mergeCell ref="D19:D20"/>
    <mergeCell ref="E19:E20"/>
    <mergeCell ref="F19:F20"/>
    <mergeCell ref="G19:G20"/>
    <mergeCell ref="A87:A89"/>
    <mergeCell ref="B87:B89"/>
    <mergeCell ref="C87:C89"/>
    <mergeCell ref="E87:G87"/>
    <mergeCell ref="D88:D89"/>
    <mergeCell ref="E88:E89"/>
    <mergeCell ref="F88:F89"/>
    <mergeCell ref="G88:G89"/>
    <mergeCell ref="A45:A47"/>
    <mergeCell ref="B45:B47"/>
    <mergeCell ref="C45:C47"/>
    <mergeCell ref="E45:G45"/>
    <mergeCell ref="D46:D47"/>
    <mergeCell ref="E46:E47"/>
    <mergeCell ref="F46:F47"/>
    <mergeCell ref="G46:G47"/>
    <mergeCell ref="A104:A105"/>
    <mergeCell ref="B104:B105"/>
    <mergeCell ref="C104:E105"/>
    <mergeCell ref="F104:G104"/>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A143:A144"/>
    <mergeCell ref="B143:B144"/>
    <mergeCell ref="C143:E144"/>
    <mergeCell ref="F143:G143"/>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61:E161"/>
    <mergeCell ref="C162:E162"/>
    <mergeCell ref="C145:E145"/>
    <mergeCell ref="C146:E146"/>
    <mergeCell ref="C147:E147"/>
    <mergeCell ref="C148:E148"/>
    <mergeCell ref="C149:E149"/>
    <mergeCell ref="C150:E150"/>
    <mergeCell ref="C151:E151"/>
    <mergeCell ref="C152:E152"/>
    <mergeCell ref="C154:E154"/>
    <mergeCell ref="C155:E155"/>
    <mergeCell ref="C156:E156"/>
    <mergeCell ref="C157:E157"/>
    <mergeCell ref="C158:E158"/>
    <mergeCell ref="C159:E159"/>
    <mergeCell ref="C160:E160"/>
    <mergeCell ref="C153:E153"/>
    <mergeCell ref="C178:E178"/>
    <mergeCell ref="A179:A180"/>
    <mergeCell ref="B179:B180"/>
    <mergeCell ref="C179:E180"/>
    <mergeCell ref="C163:E163"/>
    <mergeCell ref="C164:E164"/>
    <mergeCell ref="C165:E165"/>
    <mergeCell ref="C166:E166"/>
    <mergeCell ref="C167:E167"/>
    <mergeCell ref="C168:E168"/>
    <mergeCell ref="C172:E172"/>
    <mergeCell ref="C173:E173"/>
    <mergeCell ref="C174:E174"/>
    <mergeCell ref="C175:E175"/>
    <mergeCell ref="C176:E176"/>
    <mergeCell ref="C177:E177"/>
    <mergeCell ref="C169:E169"/>
    <mergeCell ref="C170:E170"/>
    <mergeCell ref="C171:E171"/>
    <mergeCell ref="F179:G179"/>
    <mergeCell ref="C181:E181"/>
    <mergeCell ref="C182:E182"/>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213:E213"/>
    <mergeCell ref="C214:E214"/>
    <mergeCell ref="C215:E215"/>
    <mergeCell ref="C198:E198"/>
    <mergeCell ref="C199:E199"/>
    <mergeCell ref="C200:E200"/>
    <mergeCell ref="C201:E201"/>
    <mergeCell ref="C202:E202"/>
    <mergeCell ref="C203:E203"/>
    <mergeCell ref="C204:E204"/>
    <mergeCell ref="C207:E207"/>
    <mergeCell ref="C208:E208"/>
    <mergeCell ref="C209:E209"/>
    <mergeCell ref="C210:E210"/>
    <mergeCell ref="C211:E211"/>
    <mergeCell ref="C212:E212"/>
    <mergeCell ref="C205:E205"/>
    <mergeCell ref="C206:E206"/>
    <mergeCell ref="C216:E216"/>
    <mergeCell ref="A217:A218"/>
    <mergeCell ref="B217:B218"/>
    <mergeCell ref="C217:E218"/>
    <mergeCell ref="F217:G217"/>
    <mergeCell ref="C219:E219"/>
    <mergeCell ref="C220:E220"/>
    <mergeCell ref="C221:E221"/>
    <mergeCell ref="C222:E222"/>
    <mergeCell ref="C223:E223"/>
    <mergeCell ref="C224:E224"/>
    <mergeCell ref="C225:E225"/>
    <mergeCell ref="C226:E226"/>
    <mergeCell ref="C227:E227"/>
    <mergeCell ref="C228:E228"/>
    <mergeCell ref="C229:E229"/>
    <mergeCell ref="C230:E230"/>
    <mergeCell ref="C231:E231"/>
    <mergeCell ref="C247:E247"/>
    <mergeCell ref="C248:E248"/>
    <mergeCell ref="C249:E249"/>
    <mergeCell ref="C232:E232"/>
    <mergeCell ref="C233:E233"/>
    <mergeCell ref="C234:E234"/>
    <mergeCell ref="C235:E235"/>
    <mergeCell ref="C236:E236"/>
    <mergeCell ref="C237:E237"/>
    <mergeCell ref="C238:E238"/>
    <mergeCell ref="C241:E241"/>
    <mergeCell ref="C242:E242"/>
    <mergeCell ref="C243:E243"/>
    <mergeCell ref="C244:E244"/>
    <mergeCell ref="C245:E245"/>
    <mergeCell ref="C246:E246"/>
    <mergeCell ref="C239:E239"/>
    <mergeCell ref="C240:E240"/>
    <mergeCell ref="F264:G264"/>
    <mergeCell ref="C250:E250"/>
    <mergeCell ref="C251:E251"/>
    <mergeCell ref="C252:E252"/>
    <mergeCell ref="C253:E253"/>
    <mergeCell ref="C254:E254"/>
    <mergeCell ref="C255:E255"/>
    <mergeCell ref="C256:E256"/>
    <mergeCell ref="C257:E257"/>
    <mergeCell ref="C258:E258"/>
    <mergeCell ref="C259:E259"/>
    <mergeCell ref="C260:E260"/>
    <mergeCell ref="C261:E261"/>
    <mergeCell ref="C262:E262"/>
    <mergeCell ref="C263:E263"/>
    <mergeCell ref="A264:A265"/>
    <mergeCell ref="B264:B265"/>
    <mergeCell ref="C264:E265"/>
    <mergeCell ref="C283:E283"/>
    <mergeCell ref="C272:E272"/>
    <mergeCell ref="C273:E273"/>
    <mergeCell ref="C274:E274"/>
    <mergeCell ref="C275:E275"/>
    <mergeCell ref="C276:E276"/>
    <mergeCell ref="C277:E277"/>
    <mergeCell ref="C266:E266"/>
    <mergeCell ref="C267:E267"/>
    <mergeCell ref="C268:E268"/>
    <mergeCell ref="C269:E269"/>
    <mergeCell ref="C270:E270"/>
    <mergeCell ref="C271:E271"/>
    <mergeCell ref="C284:E284"/>
    <mergeCell ref="C285:E285"/>
    <mergeCell ref="C286:E286"/>
    <mergeCell ref="C287:E287"/>
    <mergeCell ref="F290:G290"/>
    <mergeCell ref="C278:E278"/>
    <mergeCell ref="C279:E279"/>
    <mergeCell ref="C280:E280"/>
    <mergeCell ref="C281:E281"/>
    <mergeCell ref="C282:E282"/>
  </mergeCells>
  <dataValidations count="2">
    <dataValidation type="whole" allowBlank="1" showInputMessage="1" showErrorMessage="1" error="Uneli ste nekorektnu vrednost. Ponovite unos!" sqref="D91:F103 D23:G38 D39:F44 D49:F86 F267:G287 F146:G178 F182:G216 F220:G263 F107:G142" xr:uid="{00000000-0002-0000-0100-000000000000}">
      <formula1>0</formula1>
      <formula2>9999999999</formula2>
    </dataValidation>
    <dataValidation type="whole" allowBlank="1" showInputMessage="1" showErrorMessage="1" sqref="G39:G44 G49:G86 G91:G103" xr:uid="{00000000-0002-0000-0100-000001000000}">
      <formula1>0</formula1>
      <formula2>99999999999</formula2>
    </dataValidation>
  </dataValidations>
  <pageMargins left="0.70866141732283472" right="0.35433070866141736" top="0.98425196850393704" bottom="0.78740157480314965" header="0.31496062992125984" footer="0.31496062992125984"/>
  <pageSetup paperSize="9" scale="85" orientation="portrait" r:id="rId1"/>
  <headerFooter alignWithMargins="0">
    <oddHeader xml:space="preserve">&amp;RСтрана &amp;P </oddHeader>
  </headerFooter>
  <rowBreaks count="7" manualBreakCount="7">
    <brk id="44" max="16383" man="1"/>
    <brk id="86" max="16383" man="1"/>
    <brk id="103" max="16383" man="1"/>
    <brk id="142" max="16383" man="1"/>
    <brk id="178" max="16383" man="1"/>
    <brk id="216" max="16383" man="1"/>
    <brk id="263" max="16383" man="1"/>
  </rowBreaks>
  <drawing r:id="rId2"/>
  <legacyDrawing r:id="rId3"/>
  <controls>
    <mc:AlternateContent xmlns:mc="http://schemas.openxmlformats.org/markup-compatibility/2006">
      <mc:Choice Requires="x14">
        <control shapeId="66561" r:id="rId4" name="CommandButton1">
          <controlPr defaultSize="0" print="0" autoLine="0" r:id="rId5">
            <anchor moveWithCells="1">
              <from>
                <xdr:col>6</xdr:col>
                <xdr:colOff>38100</xdr:colOff>
                <xdr:row>2</xdr:row>
                <xdr:rowOff>76200</xdr:rowOff>
              </from>
              <to>
                <xdr:col>6</xdr:col>
                <xdr:colOff>933450</xdr:colOff>
                <xdr:row>4</xdr:row>
                <xdr:rowOff>19050</xdr:rowOff>
              </to>
            </anchor>
          </controlPr>
        </control>
      </mc:Choice>
      <mc:Fallback>
        <control shapeId="66561" r:id="rId4" name="CommandButton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A4"/>
  <sheetViews>
    <sheetView workbookViewId="0">
      <selection activeCell="A3" sqref="A3"/>
    </sheetView>
  </sheetViews>
  <sheetFormatPr defaultRowHeight="12.75"/>
  <cols>
    <col min="1" max="16384" width="9.140625" style="359"/>
  </cols>
  <sheetData>
    <row r="1" spans="1:1" ht="18">
      <c r="A1" s="444" t="s">
        <v>1616</v>
      </c>
    </row>
    <row r="3" spans="1:1">
      <c r="A3" s="359" t="s">
        <v>1617</v>
      </c>
    </row>
    <row r="4" spans="1:1" ht="18">
      <c r="A4" s="444" t="s">
        <v>1618</v>
      </c>
    </row>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387"/>
  <sheetViews>
    <sheetView showGridLines="0" showRowColHeaders="0" topLeftCell="A218" zoomScale="120" zoomScaleNormal="120" zoomScaleSheetLayoutView="130" workbookViewId="0">
      <selection activeCell="D223" sqref="D223"/>
    </sheetView>
  </sheetViews>
  <sheetFormatPr defaultRowHeight="12.75"/>
  <cols>
    <col min="1" max="1" width="6.28515625" style="221" customWidth="1"/>
    <col min="2" max="2" width="6" style="219" customWidth="1"/>
    <col min="3" max="3" width="50.7109375" style="219" customWidth="1"/>
    <col min="4" max="5" width="18" style="219" customWidth="1"/>
    <col min="6" max="6" width="16.7109375" style="220" customWidth="1"/>
    <col min="7" max="16384" width="9.140625" style="220"/>
  </cols>
  <sheetData>
    <row r="1" spans="1:6">
      <c r="A1" s="278"/>
      <c r="E1" s="222" t="s">
        <v>1163</v>
      </c>
    </row>
    <row r="2" spans="1:6">
      <c r="A2" s="278"/>
    </row>
    <row r="3" spans="1:6">
      <c r="A3" s="278"/>
    </row>
    <row r="4" spans="1:6">
      <c r="A4" s="278"/>
    </row>
    <row r="5" spans="1:6">
      <c r="A5" s="278"/>
    </row>
    <row r="6" spans="1:6">
      <c r="A6" s="278"/>
    </row>
    <row r="7" spans="1:6" ht="33.75" customHeight="1">
      <c r="A7" s="223" t="s">
        <v>546</v>
      </c>
      <c r="B7" s="224"/>
      <c r="C7" s="225"/>
      <c r="D7" s="225"/>
      <c r="E7" s="225"/>
      <c r="F7" s="279"/>
    </row>
    <row r="8" spans="1:6" ht="18.75">
      <c r="A8" s="447" t="str">
        <f>NazKorisnika</f>
        <v>Институт за неонатологију</v>
      </c>
      <c r="B8" s="224"/>
      <c r="C8" s="225"/>
      <c r="D8" s="225"/>
      <c r="E8" s="225"/>
      <c r="F8" s="279"/>
    </row>
    <row r="9" spans="1:6" ht="15.75">
      <c r="A9" s="226" t="str">
        <f>"Седиште:   " &amp;biop</f>
        <v>Седиште:   Београд</v>
      </c>
      <c r="B9" s="218"/>
      <c r="C9" s="227"/>
      <c r="D9" s="445" t="str">
        <f xml:space="preserve"> "Матични број:   " &amp; MatBroj</f>
        <v>Матични број:   07031238</v>
      </c>
      <c r="E9" s="227"/>
      <c r="F9" s="279"/>
    </row>
    <row r="10" spans="1:6" ht="15.75">
      <c r="A10" s="226" t="str">
        <f>"ПИБ:   " &amp; bip</f>
        <v>ПИБ:   100219640</v>
      </c>
      <c r="B10" s="218"/>
      <c r="C10" s="227"/>
      <c r="D10" s="446" t="str">
        <f>"Број подрачуна:  " &amp; BrojPodr</f>
        <v>Број подрачуна:  840-176661-56</v>
      </c>
      <c r="E10" s="227"/>
      <c r="F10" s="279"/>
    </row>
    <row r="11" spans="1:6" ht="15.75">
      <c r="A11" s="228" t="s">
        <v>547</v>
      </c>
      <c r="B11" s="224"/>
      <c r="C11" s="225"/>
      <c r="D11" s="225"/>
      <c r="E11" s="225"/>
      <c r="F11" s="279"/>
    </row>
    <row r="12" spans="1:6" ht="15.75">
      <c r="A12" s="229"/>
      <c r="B12" s="224"/>
      <c r="C12" s="225"/>
      <c r="D12" s="225"/>
      <c r="E12" s="225"/>
      <c r="F12" s="279"/>
    </row>
    <row r="13" spans="1:6" ht="15.75">
      <c r="A13" s="280"/>
      <c r="D13" s="281"/>
    </row>
    <row r="14" spans="1:6" ht="18.75">
      <c r="A14" s="627" t="s">
        <v>1164</v>
      </c>
      <c r="B14" s="627"/>
      <c r="C14" s="627"/>
      <c r="D14" s="627"/>
      <c r="E14" s="627"/>
    </row>
    <row r="15" spans="1:6">
      <c r="A15" s="629" t="s">
        <v>2579</v>
      </c>
      <c r="B15" s="629"/>
      <c r="C15" s="629"/>
      <c r="D15" s="629"/>
      <c r="E15" s="629"/>
    </row>
    <row r="16" spans="1:6" ht="15.75">
      <c r="A16" s="231"/>
    </row>
    <row r="17" spans="1:6" ht="12.75" customHeight="1">
      <c r="A17" s="282"/>
      <c r="B17" s="283"/>
      <c r="C17" s="283"/>
      <c r="D17" s="283"/>
      <c r="E17" s="234" t="s">
        <v>193</v>
      </c>
      <c r="F17" s="232"/>
    </row>
    <row r="18" spans="1:6" ht="12.75" customHeight="1">
      <c r="A18" s="608" t="s">
        <v>451</v>
      </c>
      <c r="B18" s="608" t="s">
        <v>452</v>
      </c>
      <c r="C18" s="608" t="s">
        <v>453</v>
      </c>
      <c r="D18" s="608" t="s">
        <v>987</v>
      </c>
      <c r="E18" s="608"/>
      <c r="F18" s="232"/>
    </row>
    <row r="19" spans="1:6" ht="25.5" customHeight="1">
      <c r="A19" s="608"/>
      <c r="B19" s="608"/>
      <c r="C19" s="608"/>
      <c r="D19" s="235" t="s">
        <v>988</v>
      </c>
      <c r="E19" s="235" t="s">
        <v>989</v>
      </c>
      <c r="F19" s="233"/>
    </row>
    <row r="20" spans="1:6">
      <c r="A20" s="235">
        <v>1</v>
      </c>
      <c r="B20" s="235">
        <v>2</v>
      </c>
      <c r="C20" s="235">
        <v>3</v>
      </c>
      <c r="D20" s="235">
        <v>4</v>
      </c>
      <c r="E20" s="235">
        <v>5</v>
      </c>
    </row>
    <row r="21" spans="1:6" s="244" customFormat="1" ht="24">
      <c r="A21" s="235">
        <v>2001</v>
      </c>
      <c r="B21" s="235"/>
      <c r="C21" s="256" t="s">
        <v>1165</v>
      </c>
      <c r="D21" s="284">
        <f>D22+D126</f>
        <v>733816</v>
      </c>
      <c r="E21" s="284">
        <f>E22+E126</f>
        <v>857416</v>
      </c>
    </row>
    <row r="22" spans="1:6" s="244" customFormat="1" ht="24">
      <c r="A22" s="235">
        <v>2002</v>
      </c>
      <c r="B22" s="235">
        <v>700000</v>
      </c>
      <c r="C22" s="256" t="s">
        <v>1166</v>
      </c>
      <c r="D22" s="284">
        <f>D23+D67+D77+D89+D114+D119+D123</f>
        <v>733797</v>
      </c>
      <c r="E22" s="284">
        <f>E23+E67+E77+E89+E114+E119+E123</f>
        <v>857396</v>
      </c>
    </row>
    <row r="23" spans="1:6" s="244" customFormat="1" ht="24">
      <c r="A23" s="235">
        <v>2003</v>
      </c>
      <c r="B23" s="235">
        <v>710000</v>
      </c>
      <c r="C23" s="256" t="s">
        <v>1167</v>
      </c>
      <c r="D23" s="284">
        <f>D24+D28+D30+D37+D43+D50+D53+D60</f>
        <v>0</v>
      </c>
      <c r="E23" s="284">
        <f>E24+E28+E30+E37+E43+E50+E53+E60</f>
        <v>0</v>
      </c>
    </row>
    <row r="24" spans="1:6" ht="24">
      <c r="A24" s="235">
        <v>2004</v>
      </c>
      <c r="B24" s="235">
        <v>711000</v>
      </c>
      <c r="C24" s="256" t="s">
        <v>1168</v>
      </c>
      <c r="D24" s="284">
        <f>SUM(D25:D27)</f>
        <v>0</v>
      </c>
      <c r="E24" s="284">
        <f>SUM(E25:E27)</f>
        <v>0</v>
      </c>
    </row>
    <row r="25" spans="1:6">
      <c r="A25" s="245">
        <v>2005</v>
      </c>
      <c r="B25" s="245">
        <v>711100</v>
      </c>
      <c r="C25" s="258" t="s">
        <v>1169</v>
      </c>
      <c r="D25" s="285"/>
      <c r="E25" s="285"/>
    </row>
    <row r="26" spans="1:6" ht="24">
      <c r="A26" s="245">
        <v>2006</v>
      </c>
      <c r="B26" s="245">
        <v>711200</v>
      </c>
      <c r="C26" s="258" t="s">
        <v>371</v>
      </c>
      <c r="D26" s="285"/>
      <c r="E26" s="285"/>
    </row>
    <row r="27" spans="1:6" ht="24">
      <c r="A27" s="245">
        <v>2007</v>
      </c>
      <c r="B27" s="245">
        <v>711300</v>
      </c>
      <c r="C27" s="258" t="s">
        <v>540</v>
      </c>
      <c r="D27" s="285"/>
      <c r="E27" s="285"/>
    </row>
    <row r="28" spans="1:6" s="244" customFormat="1">
      <c r="A28" s="235">
        <v>2008</v>
      </c>
      <c r="B28" s="235">
        <v>712000</v>
      </c>
      <c r="C28" s="256" t="s">
        <v>1170</v>
      </c>
      <c r="D28" s="284">
        <f>D29</f>
        <v>0</v>
      </c>
      <c r="E28" s="284">
        <f>E29</f>
        <v>0</v>
      </c>
    </row>
    <row r="29" spans="1:6">
      <c r="A29" s="245">
        <v>2009</v>
      </c>
      <c r="B29" s="245">
        <v>712100</v>
      </c>
      <c r="C29" s="258" t="s">
        <v>35</v>
      </c>
      <c r="D29" s="285"/>
      <c r="E29" s="285"/>
    </row>
    <row r="30" spans="1:6" s="244" customFormat="1">
      <c r="A30" s="235">
        <v>2010</v>
      </c>
      <c r="B30" s="235">
        <v>713000</v>
      </c>
      <c r="C30" s="256" t="s">
        <v>1171</v>
      </c>
      <c r="D30" s="284">
        <f>SUM(D31:D36)</f>
        <v>0</v>
      </c>
      <c r="E30" s="284">
        <f>SUM(E31:E36)</f>
        <v>0</v>
      </c>
    </row>
    <row r="31" spans="1:6">
      <c r="A31" s="245">
        <v>2011</v>
      </c>
      <c r="B31" s="245">
        <v>713100</v>
      </c>
      <c r="C31" s="258" t="s">
        <v>549</v>
      </c>
      <c r="D31" s="285"/>
      <c r="E31" s="285"/>
    </row>
    <row r="32" spans="1:6">
      <c r="A32" s="245">
        <v>2012</v>
      </c>
      <c r="B32" s="245">
        <v>713200</v>
      </c>
      <c r="C32" s="258" t="s">
        <v>550</v>
      </c>
      <c r="D32" s="285"/>
      <c r="E32" s="285"/>
    </row>
    <row r="33" spans="1:5">
      <c r="A33" s="245">
        <v>2013</v>
      </c>
      <c r="B33" s="245">
        <v>713300</v>
      </c>
      <c r="C33" s="258" t="s">
        <v>551</v>
      </c>
      <c r="D33" s="285"/>
      <c r="E33" s="285"/>
    </row>
    <row r="34" spans="1:5">
      <c r="A34" s="245">
        <v>2014</v>
      </c>
      <c r="B34" s="245">
        <v>713400</v>
      </c>
      <c r="C34" s="258" t="s">
        <v>552</v>
      </c>
      <c r="D34" s="285"/>
      <c r="E34" s="285"/>
    </row>
    <row r="35" spans="1:5">
      <c r="A35" s="245">
        <v>2015</v>
      </c>
      <c r="B35" s="245">
        <v>713500</v>
      </c>
      <c r="C35" s="258" t="s">
        <v>372</v>
      </c>
      <c r="D35" s="285"/>
      <c r="E35" s="285"/>
    </row>
    <row r="36" spans="1:5">
      <c r="A36" s="245">
        <v>2016</v>
      </c>
      <c r="B36" s="245">
        <v>713600</v>
      </c>
      <c r="C36" s="258" t="s">
        <v>373</v>
      </c>
      <c r="D36" s="285"/>
      <c r="E36" s="285"/>
    </row>
    <row r="37" spans="1:5" s="244" customFormat="1">
      <c r="A37" s="235">
        <v>2017</v>
      </c>
      <c r="B37" s="235">
        <v>714000</v>
      </c>
      <c r="C37" s="256" t="s">
        <v>1172</v>
      </c>
      <c r="D37" s="284">
        <f>SUM(D38:D42)</f>
        <v>0</v>
      </c>
      <c r="E37" s="284">
        <f>SUM(E38:E42)</f>
        <v>0</v>
      </c>
    </row>
    <row r="38" spans="1:5">
      <c r="A38" s="245">
        <v>2018</v>
      </c>
      <c r="B38" s="245">
        <v>714100</v>
      </c>
      <c r="C38" s="258" t="s">
        <v>422</v>
      </c>
      <c r="D38" s="285"/>
      <c r="E38" s="285"/>
    </row>
    <row r="39" spans="1:5">
      <c r="A39" s="245">
        <v>2019</v>
      </c>
      <c r="B39" s="245">
        <v>714300</v>
      </c>
      <c r="C39" s="258" t="s">
        <v>423</v>
      </c>
      <c r="D39" s="285"/>
      <c r="E39" s="285"/>
    </row>
    <row r="40" spans="1:5">
      <c r="A40" s="245">
        <v>2020</v>
      </c>
      <c r="B40" s="245">
        <v>714400</v>
      </c>
      <c r="C40" s="258" t="s">
        <v>424</v>
      </c>
      <c r="D40" s="285"/>
      <c r="E40" s="285"/>
    </row>
    <row r="41" spans="1:5" ht="24">
      <c r="A41" s="245">
        <v>2021</v>
      </c>
      <c r="B41" s="245">
        <v>714500</v>
      </c>
      <c r="C41" s="258" t="s">
        <v>155</v>
      </c>
      <c r="D41" s="285"/>
      <c r="E41" s="285"/>
    </row>
    <row r="42" spans="1:5">
      <c r="A42" s="245">
        <v>2022</v>
      </c>
      <c r="B42" s="245">
        <v>714600</v>
      </c>
      <c r="C42" s="258" t="s">
        <v>425</v>
      </c>
      <c r="D42" s="285"/>
      <c r="E42" s="285"/>
    </row>
    <row r="43" spans="1:5" s="244" customFormat="1" ht="24">
      <c r="A43" s="235">
        <v>2023</v>
      </c>
      <c r="B43" s="235">
        <v>715000</v>
      </c>
      <c r="C43" s="256" t="s">
        <v>1173</v>
      </c>
      <c r="D43" s="284">
        <f>SUM(D44:D49)</f>
        <v>0</v>
      </c>
      <c r="E43" s="284">
        <f>SUM(E44:E49)</f>
        <v>0</v>
      </c>
    </row>
    <row r="44" spans="1:5">
      <c r="A44" s="245">
        <v>2024</v>
      </c>
      <c r="B44" s="245">
        <v>715100</v>
      </c>
      <c r="C44" s="258" t="s">
        <v>426</v>
      </c>
      <c r="D44" s="285"/>
      <c r="E44" s="285"/>
    </row>
    <row r="45" spans="1:5">
      <c r="A45" s="245">
        <v>2025</v>
      </c>
      <c r="B45" s="245">
        <v>715200</v>
      </c>
      <c r="C45" s="258" t="s">
        <v>427</v>
      </c>
      <c r="D45" s="285"/>
      <c r="E45" s="285"/>
    </row>
    <row r="46" spans="1:5">
      <c r="A46" s="245">
        <v>2026</v>
      </c>
      <c r="B46" s="245">
        <v>715300</v>
      </c>
      <c r="C46" s="258" t="s">
        <v>428</v>
      </c>
      <c r="D46" s="285"/>
      <c r="E46" s="285"/>
    </row>
    <row r="47" spans="1:5" ht="24">
      <c r="A47" s="245">
        <v>2027</v>
      </c>
      <c r="B47" s="245">
        <v>715400</v>
      </c>
      <c r="C47" s="258" t="s">
        <v>429</v>
      </c>
      <c r="D47" s="285"/>
      <c r="E47" s="285"/>
    </row>
    <row r="48" spans="1:5">
      <c r="A48" s="245">
        <v>2028</v>
      </c>
      <c r="B48" s="245">
        <v>715500</v>
      </c>
      <c r="C48" s="258" t="s">
        <v>430</v>
      </c>
      <c r="D48" s="285"/>
      <c r="E48" s="285"/>
    </row>
    <row r="49" spans="1:5">
      <c r="A49" s="245">
        <v>2029</v>
      </c>
      <c r="B49" s="245">
        <v>715600</v>
      </c>
      <c r="C49" s="258" t="s">
        <v>431</v>
      </c>
      <c r="D49" s="285"/>
      <c r="E49" s="285"/>
    </row>
    <row r="50" spans="1:5" s="244" customFormat="1">
      <c r="A50" s="235">
        <v>2030</v>
      </c>
      <c r="B50" s="235">
        <v>716000</v>
      </c>
      <c r="C50" s="256" t="s">
        <v>1174</v>
      </c>
      <c r="D50" s="284">
        <f>D51+D52</f>
        <v>0</v>
      </c>
      <c r="E50" s="284">
        <f>E51+E52</f>
        <v>0</v>
      </c>
    </row>
    <row r="51" spans="1:5" ht="24">
      <c r="A51" s="245">
        <v>2031</v>
      </c>
      <c r="B51" s="245">
        <v>716100</v>
      </c>
      <c r="C51" s="258" t="s">
        <v>310</v>
      </c>
      <c r="D51" s="285"/>
      <c r="E51" s="285"/>
    </row>
    <row r="52" spans="1:5" ht="24">
      <c r="A52" s="245">
        <v>2032</v>
      </c>
      <c r="B52" s="245">
        <v>716200</v>
      </c>
      <c r="C52" s="258" t="s">
        <v>311</v>
      </c>
      <c r="D52" s="285"/>
      <c r="E52" s="285"/>
    </row>
    <row r="53" spans="1:5" s="244" customFormat="1">
      <c r="A53" s="235">
        <v>2033</v>
      </c>
      <c r="B53" s="235">
        <v>717000</v>
      </c>
      <c r="C53" s="267" t="s">
        <v>1175</v>
      </c>
      <c r="D53" s="284">
        <f>SUM(D54:D59)</f>
        <v>0</v>
      </c>
      <c r="E53" s="284">
        <f>SUM(E54:E59)</f>
        <v>0</v>
      </c>
    </row>
    <row r="54" spans="1:5">
      <c r="A54" s="245">
        <v>2034</v>
      </c>
      <c r="B54" s="245">
        <v>717100</v>
      </c>
      <c r="C54" s="258" t="s">
        <v>312</v>
      </c>
      <c r="D54" s="285"/>
      <c r="E54" s="285"/>
    </row>
    <row r="55" spans="1:5">
      <c r="A55" s="245">
        <v>2035</v>
      </c>
      <c r="B55" s="245">
        <v>717200</v>
      </c>
      <c r="C55" s="258" t="s">
        <v>313</v>
      </c>
      <c r="D55" s="285"/>
      <c r="E55" s="285"/>
    </row>
    <row r="56" spans="1:5">
      <c r="A56" s="245">
        <v>2036</v>
      </c>
      <c r="B56" s="245">
        <v>717300</v>
      </c>
      <c r="C56" s="258" t="s">
        <v>102</v>
      </c>
      <c r="D56" s="285"/>
      <c r="E56" s="285"/>
    </row>
    <row r="57" spans="1:5">
      <c r="A57" s="245">
        <v>2037</v>
      </c>
      <c r="B57" s="245">
        <v>717400</v>
      </c>
      <c r="C57" s="258" t="s">
        <v>103</v>
      </c>
      <c r="D57" s="285"/>
      <c r="E57" s="285"/>
    </row>
    <row r="58" spans="1:5">
      <c r="A58" s="245">
        <v>2038</v>
      </c>
      <c r="B58" s="245">
        <v>717500</v>
      </c>
      <c r="C58" s="258" t="s">
        <v>104</v>
      </c>
      <c r="D58" s="285"/>
      <c r="E58" s="285"/>
    </row>
    <row r="59" spans="1:5">
      <c r="A59" s="245">
        <v>2039</v>
      </c>
      <c r="B59" s="245">
        <v>717600</v>
      </c>
      <c r="C59" s="258" t="s">
        <v>105</v>
      </c>
      <c r="D59" s="285"/>
      <c r="E59" s="285"/>
    </row>
    <row r="60" spans="1:5" s="244" customFormat="1" ht="36">
      <c r="A60" s="261">
        <v>2040</v>
      </c>
      <c r="B60" s="235">
        <v>719000</v>
      </c>
      <c r="C60" s="256" t="s">
        <v>1176</v>
      </c>
      <c r="D60" s="284">
        <f>SUM(D61:D66)</f>
        <v>0</v>
      </c>
      <c r="E60" s="284">
        <f>SUM(E61:E66)</f>
        <v>0</v>
      </c>
    </row>
    <row r="61" spans="1:5">
      <c r="A61" s="245">
        <v>2041</v>
      </c>
      <c r="B61" s="245">
        <v>719100</v>
      </c>
      <c r="C61" s="258" t="s">
        <v>144</v>
      </c>
      <c r="D61" s="285"/>
      <c r="E61" s="285"/>
    </row>
    <row r="62" spans="1:5" ht="24">
      <c r="A62" s="245">
        <v>2042</v>
      </c>
      <c r="B62" s="245">
        <v>719200</v>
      </c>
      <c r="C62" s="258" t="s">
        <v>145</v>
      </c>
      <c r="D62" s="285"/>
      <c r="E62" s="285"/>
    </row>
    <row r="63" spans="1:5" ht="24">
      <c r="A63" s="245">
        <v>2043</v>
      </c>
      <c r="B63" s="245">
        <v>719300</v>
      </c>
      <c r="C63" s="258" t="s">
        <v>432</v>
      </c>
      <c r="D63" s="285"/>
      <c r="E63" s="285"/>
    </row>
    <row r="64" spans="1:5">
      <c r="A64" s="245">
        <v>2044</v>
      </c>
      <c r="B64" s="245">
        <v>719400</v>
      </c>
      <c r="C64" s="258" t="s">
        <v>433</v>
      </c>
      <c r="D64" s="285"/>
      <c r="E64" s="285"/>
    </row>
    <row r="65" spans="1:5">
      <c r="A65" s="245">
        <v>2045</v>
      </c>
      <c r="B65" s="245">
        <v>719500</v>
      </c>
      <c r="C65" s="258" t="s">
        <v>434</v>
      </c>
      <c r="D65" s="285"/>
      <c r="E65" s="285"/>
    </row>
    <row r="66" spans="1:5">
      <c r="A66" s="245">
        <v>2046</v>
      </c>
      <c r="B66" s="245">
        <v>719600</v>
      </c>
      <c r="C66" s="258" t="s">
        <v>159</v>
      </c>
      <c r="D66" s="285"/>
      <c r="E66" s="285"/>
    </row>
    <row r="67" spans="1:5" s="244" customFormat="1">
      <c r="A67" s="261">
        <v>2047</v>
      </c>
      <c r="B67" s="235">
        <v>720000</v>
      </c>
      <c r="C67" s="256" t="s">
        <v>1177</v>
      </c>
      <c r="D67" s="284">
        <f>D68+D73</f>
        <v>0</v>
      </c>
      <c r="E67" s="284">
        <f>E68+E73</f>
        <v>0</v>
      </c>
    </row>
    <row r="68" spans="1:5" s="244" customFormat="1" ht="24">
      <c r="A68" s="261">
        <v>2048</v>
      </c>
      <c r="B68" s="235">
        <v>721000</v>
      </c>
      <c r="C68" s="256" t="s">
        <v>1178</v>
      </c>
      <c r="D68" s="284">
        <f>SUM(D69:D72)</f>
        <v>0</v>
      </c>
      <c r="E68" s="284">
        <f>SUM(E69:E72)</f>
        <v>0</v>
      </c>
    </row>
    <row r="69" spans="1:5">
      <c r="A69" s="245">
        <v>2049</v>
      </c>
      <c r="B69" s="245">
        <v>721100</v>
      </c>
      <c r="C69" s="258" t="s">
        <v>160</v>
      </c>
      <c r="D69" s="285"/>
      <c r="E69" s="285"/>
    </row>
    <row r="70" spans="1:5">
      <c r="A70" s="245">
        <v>2050</v>
      </c>
      <c r="B70" s="245">
        <v>721200</v>
      </c>
      <c r="C70" s="258" t="s">
        <v>1179</v>
      </c>
      <c r="D70" s="285"/>
      <c r="E70" s="285"/>
    </row>
    <row r="71" spans="1:5" ht="24">
      <c r="A71" s="245">
        <v>2051</v>
      </c>
      <c r="B71" s="245">
        <v>721300</v>
      </c>
      <c r="C71" s="258" t="s">
        <v>575</v>
      </c>
      <c r="D71" s="285"/>
      <c r="E71" s="285"/>
    </row>
    <row r="72" spans="1:5">
      <c r="A72" s="245">
        <v>2052</v>
      </c>
      <c r="B72" s="245">
        <v>721400</v>
      </c>
      <c r="C72" s="258" t="s">
        <v>576</v>
      </c>
      <c r="D72" s="285"/>
      <c r="E72" s="285"/>
    </row>
    <row r="73" spans="1:5" s="244" customFormat="1">
      <c r="A73" s="261">
        <v>2053</v>
      </c>
      <c r="B73" s="235">
        <v>722000</v>
      </c>
      <c r="C73" s="256" t="s">
        <v>1180</v>
      </c>
      <c r="D73" s="284">
        <f>SUM(D74:D76)</f>
        <v>0</v>
      </c>
      <c r="E73" s="284">
        <f>SUM(E74:E76)</f>
        <v>0</v>
      </c>
    </row>
    <row r="74" spans="1:5">
      <c r="A74" s="245">
        <v>2054</v>
      </c>
      <c r="B74" s="245">
        <v>722100</v>
      </c>
      <c r="C74" s="258" t="s">
        <v>577</v>
      </c>
      <c r="D74" s="285"/>
      <c r="E74" s="285"/>
    </row>
    <row r="75" spans="1:5">
      <c r="A75" s="245">
        <v>2055</v>
      </c>
      <c r="B75" s="245">
        <v>722200</v>
      </c>
      <c r="C75" s="258" t="s">
        <v>1181</v>
      </c>
      <c r="D75" s="285"/>
      <c r="E75" s="285"/>
    </row>
    <row r="76" spans="1:5">
      <c r="A76" s="245">
        <v>2056</v>
      </c>
      <c r="B76" s="245">
        <v>722300</v>
      </c>
      <c r="C76" s="258" t="s">
        <v>1</v>
      </c>
      <c r="D76" s="285"/>
      <c r="E76" s="285"/>
    </row>
    <row r="77" spans="1:5" s="244" customFormat="1">
      <c r="A77" s="261">
        <v>2057</v>
      </c>
      <c r="B77" s="235">
        <v>730000</v>
      </c>
      <c r="C77" s="256" t="s">
        <v>1182</v>
      </c>
      <c r="D77" s="284">
        <f>D78+D81+D86</f>
        <v>0</v>
      </c>
      <c r="E77" s="284">
        <f>E78+E81+E86</f>
        <v>0</v>
      </c>
    </row>
    <row r="78" spans="1:5" s="244" customFormat="1">
      <c r="A78" s="261">
        <v>2058</v>
      </c>
      <c r="B78" s="235">
        <v>731000</v>
      </c>
      <c r="C78" s="256" t="s">
        <v>1183</v>
      </c>
      <c r="D78" s="284">
        <f>D79+D80</f>
        <v>0</v>
      </c>
      <c r="E78" s="284">
        <f>E79+E80</f>
        <v>0</v>
      </c>
    </row>
    <row r="79" spans="1:5">
      <c r="A79" s="245">
        <v>2059</v>
      </c>
      <c r="B79" s="245">
        <v>731100</v>
      </c>
      <c r="C79" s="258" t="s">
        <v>2</v>
      </c>
      <c r="D79" s="285"/>
      <c r="E79" s="285"/>
    </row>
    <row r="80" spans="1:5">
      <c r="A80" s="245">
        <v>2060</v>
      </c>
      <c r="B80" s="245">
        <v>731200</v>
      </c>
      <c r="C80" s="258" t="s">
        <v>3</v>
      </c>
      <c r="D80" s="285"/>
      <c r="E80" s="285"/>
    </row>
    <row r="81" spans="1:5" s="244" customFormat="1" ht="24">
      <c r="A81" s="261">
        <v>2061</v>
      </c>
      <c r="B81" s="261">
        <v>732000</v>
      </c>
      <c r="C81" s="267" t="s">
        <v>1184</v>
      </c>
      <c r="D81" s="284">
        <f>D82+D83+D84+D85</f>
        <v>0</v>
      </c>
      <c r="E81" s="284">
        <f>E82+E83+E84+E85</f>
        <v>0</v>
      </c>
    </row>
    <row r="82" spans="1:5">
      <c r="A82" s="245">
        <v>2062</v>
      </c>
      <c r="B82" s="245">
        <v>732100</v>
      </c>
      <c r="C82" s="258" t="s">
        <v>4</v>
      </c>
      <c r="D82" s="285"/>
      <c r="E82" s="285"/>
    </row>
    <row r="83" spans="1:5">
      <c r="A83" s="263">
        <v>2063</v>
      </c>
      <c r="B83" s="263">
        <v>732200</v>
      </c>
      <c r="C83" s="286" t="s">
        <v>356</v>
      </c>
      <c r="D83" s="287"/>
      <c r="E83" s="287"/>
    </row>
    <row r="84" spans="1:5">
      <c r="A84" s="263">
        <v>2064</v>
      </c>
      <c r="B84" s="263">
        <v>732300</v>
      </c>
      <c r="C84" s="286" t="s">
        <v>625</v>
      </c>
      <c r="D84" s="287"/>
      <c r="E84" s="287"/>
    </row>
    <row r="85" spans="1:5">
      <c r="A85" s="263">
        <v>2065</v>
      </c>
      <c r="B85" s="263">
        <v>732400</v>
      </c>
      <c r="C85" s="286" t="s">
        <v>626</v>
      </c>
      <c r="D85" s="287"/>
      <c r="E85" s="287"/>
    </row>
    <row r="86" spans="1:5" s="244" customFormat="1">
      <c r="A86" s="261">
        <v>2066</v>
      </c>
      <c r="B86" s="235">
        <v>733000</v>
      </c>
      <c r="C86" s="256" t="s">
        <v>1185</v>
      </c>
      <c r="D86" s="284">
        <f>D87+D88</f>
        <v>0</v>
      </c>
      <c r="E86" s="284">
        <f>E87+E88</f>
        <v>0</v>
      </c>
    </row>
    <row r="87" spans="1:5">
      <c r="A87" s="263">
        <v>2067</v>
      </c>
      <c r="B87" s="245">
        <v>733100</v>
      </c>
      <c r="C87" s="258" t="s">
        <v>357</v>
      </c>
      <c r="D87" s="285"/>
      <c r="E87" s="285"/>
    </row>
    <row r="88" spans="1:5">
      <c r="A88" s="245">
        <v>2068</v>
      </c>
      <c r="B88" s="245">
        <v>733200</v>
      </c>
      <c r="C88" s="258" t="s">
        <v>358</v>
      </c>
      <c r="D88" s="285"/>
      <c r="E88" s="285"/>
    </row>
    <row r="89" spans="1:5" s="244" customFormat="1">
      <c r="A89" s="261">
        <v>2069</v>
      </c>
      <c r="B89" s="235">
        <v>740000</v>
      </c>
      <c r="C89" s="256" t="s">
        <v>1186</v>
      </c>
      <c r="D89" s="284">
        <f>D90+D97+D102+D109+D112</f>
        <v>23577</v>
      </c>
      <c r="E89" s="284">
        <f>E90+E97+E102+E109+E112</f>
        <v>40229</v>
      </c>
    </row>
    <row r="90" spans="1:5" s="244" customFormat="1">
      <c r="A90" s="261">
        <v>2070</v>
      </c>
      <c r="B90" s="235">
        <v>741000</v>
      </c>
      <c r="C90" s="256" t="s">
        <v>1187</v>
      </c>
      <c r="D90" s="284">
        <f>SUM(D91:D96)</f>
        <v>61</v>
      </c>
      <c r="E90" s="284">
        <f>SUM(E91:E96)</f>
        <v>0</v>
      </c>
    </row>
    <row r="91" spans="1:5">
      <c r="A91" s="263">
        <v>2071</v>
      </c>
      <c r="B91" s="245">
        <v>741100</v>
      </c>
      <c r="C91" s="258" t="s">
        <v>359</v>
      </c>
      <c r="D91" s="285"/>
      <c r="E91" s="285"/>
    </row>
    <row r="92" spans="1:5">
      <c r="A92" s="245">
        <v>2072</v>
      </c>
      <c r="B92" s="245">
        <v>741200</v>
      </c>
      <c r="C92" s="258" t="s">
        <v>360</v>
      </c>
      <c r="D92" s="285"/>
      <c r="E92" s="285"/>
    </row>
    <row r="93" spans="1:5">
      <c r="A93" s="263">
        <v>2073</v>
      </c>
      <c r="B93" s="245">
        <v>741300</v>
      </c>
      <c r="C93" s="258" t="s">
        <v>361</v>
      </c>
      <c r="D93" s="285"/>
      <c r="E93" s="285"/>
    </row>
    <row r="94" spans="1:5">
      <c r="A94" s="245">
        <v>2074</v>
      </c>
      <c r="B94" s="245">
        <v>741400</v>
      </c>
      <c r="C94" s="258" t="s">
        <v>362</v>
      </c>
      <c r="D94" s="285">
        <v>61</v>
      </c>
      <c r="E94" s="285"/>
    </row>
    <row r="95" spans="1:5">
      <c r="A95" s="263">
        <v>2075</v>
      </c>
      <c r="B95" s="245">
        <v>741500</v>
      </c>
      <c r="C95" s="258" t="s">
        <v>363</v>
      </c>
      <c r="D95" s="285"/>
      <c r="E95" s="285"/>
    </row>
    <row r="96" spans="1:5">
      <c r="A96" s="245">
        <v>2076</v>
      </c>
      <c r="B96" s="245">
        <v>741600</v>
      </c>
      <c r="C96" s="258" t="s">
        <v>112</v>
      </c>
      <c r="D96" s="285"/>
      <c r="E96" s="285"/>
    </row>
    <row r="97" spans="1:5" s="244" customFormat="1" ht="24">
      <c r="A97" s="261">
        <v>2077</v>
      </c>
      <c r="B97" s="235">
        <v>742000</v>
      </c>
      <c r="C97" s="256" t="s">
        <v>1188</v>
      </c>
      <c r="D97" s="284">
        <f>SUM(D98:D101)</f>
        <v>18032</v>
      </c>
      <c r="E97" s="284">
        <f>SUM(E98:E101)</f>
        <v>21322</v>
      </c>
    </row>
    <row r="98" spans="1:5" ht="24">
      <c r="A98" s="245">
        <v>2078</v>
      </c>
      <c r="B98" s="245">
        <v>742100</v>
      </c>
      <c r="C98" s="258" t="s">
        <v>364</v>
      </c>
      <c r="D98" s="285"/>
      <c r="E98" s="285"/>
    </row>
    <row r="99" spans="1:5">
      <c r="A99" s="263">
        <v>2079</v>
      </c>
      <c r="B99" s="245">
        <v>742200</v>
      </c>
      <c r="C99" s="258" t="s">
        <v>113</v>
      </c>
      <c r="D99" s="285"/>
      <c r="E99" s="285"/>
    </row>
    <row r="100" spans="1:5" ht="24">
      <c r="A100" s="245">
        <v>2080</v>
      </c>
      <c r="B100" s="245">
        <v>742300</v>
      </c>
      <c r="C100" s="258" t="s">
        <v>308</v>
      </c>
      <c r="D100" s="285">
        <v>18032</v>
      </c>
      <c r="E100" s="285">
        <v>21322</v>
      </c>
    </row>
    <row r="101" spans="1:5">
      <c r="A101" s="263">
        <v>2081</v>
      </c>
      <c r="B101" s="245">
        <v>742400</v>
      </c>
      <c r="C101" s="258" t="s">
        <v>309</v>
      </c>
      <c r="D101" s="285"/>
      <c r="E101" s="285"/>
    </row>
    <row r="102" spans="1:5" s="244" customFormat="1" ht="24">
      <c r="A102" s="261">
        <v>2082</v>
      </c>
      <c r="B102" s="235">
        <v>743000</v>
      </c>
      <c r="C102" s="256" t="s">
        <v>1189</v>
      </c>
      <c r="D102" s="284">
        <f>SUM(D103:D108)</f>
        <v>0</v>
      </c>
      <c r="E102" s="284">
        <f>SUM(E103:E108)</f>
        <v>0</v>
      </c>
    </row>
    <row r="103" spans="1:5">
      <c r="A103" s="263">
        <v>2083</v>
      </c>
      <c r="B103" s="245">
        <v>743100</v>
      </c>
      <c r="C103" s="258" t="s">
        <v>1190</v>
      </c>
      <c r="D103" s="285"/>
      <c r="E103" s="285"/>
    </row>
    <row r="104" spans="1:5">
      <c r="A104" s="245">
        <v>2084</v>
      </c>
      <c r="B104" s="245">
        <v>743200</v>
      </c>
      <c r="C104" s="258" t="s">
        <v>378</v>
      </c>
      <c r="D104" s="285"/>
      <c r="E104" s="285"/>
    </row>
    <row r="105" spans="1:5">
      <c r="A105" s="263">
        <v>2085</v>
      </c>
      <c r="B105" s="245">
        <v>743300</v>
      </c>
      <c r="C105" s="258" t="s">
        <v>379</v>
      </c>
      <c r="D105" s="285"/>
      <c r="E105" s="285"/>
    </row>
    <row r="106" spans="1:5">
      <c r="A106" s="245">
        <v>2086</v>
      </c>
      <c r="B106" s="245">
        <v>743400</v>
      </c>
      <c r="C106" s="258" t="s">
        <v>380</v>
      </c>
      <c r="D106" s="285"/>
      <c r="E106" s="285"/>
    </row>
    <row r="107" spans="1:5">
      <c r="A107" s="263">
        <v>2087</v>
      </c>
      <c r="B107" s="245">
        <v>743500</v>
      </c>
      <c r="C107" s="258" t="s">
        <v>381</v>
      </c>
      <c r="D107" s="285"/>
      <c r="E107" s="285"/>
    </row>
    <row r="108" spans="1:5" ht="24">
      <c r="A108" s="245">
        <v>2088</v>
      </c>
      <c r="B108" s="245">
        <v>743900</v>
      </c>
      <c r="C108" s="258" t="s">
        <v>382</v>
      </c>
      <c r="D108" s="285"/>
      <c r="E108" s="285"/>
    </row>
    <row r="109" spans="1:5" s="244" customFormat="1" ht="24">
      <c r="A109" s="261">
        <v>2089</v>
      </c>
      <c r="B109" s="235">
        <v>744000</v>
      </c>
      <c r="C109" s="256" t="s">
        <v>1191</v>
      </c>
      <c r="D109" s="284">
        <f>D110+D111</f>
        <v>3984</v>
      </c>
      <c r="E109" s="284">
        <f>E110+E111</f>
        <v>17870</v>
      </c>
    </row>
    <row r="110" spans="1:5">
      <c r="A110" s="245">
        <v>2090</v>
      </c>
      <c r="B110" s="245">
        <v>744100</v>
      </c>
      <c r="C110" s="258" t="s">
        <v>5</v>
      </c>
      <c r="D110" s="285">
        <v>3984</v>
      </c>
      <c r="E110" s="285">
        <v>17870</v>
      </c>
    </row>
    <row r="111" spans="1:5">
      <c r="A111" s="263">
        <v>2091</v>
      </c>
      <c r="B111" s="245">
        <v>744200</v>
      </c>
      <c r="C111" s="258" t="s">
        <v>6</v>
      </c>
      <c r="D111" s="285"/>
      <c r="E111" s="285"/>
    </row>
    <row r="112" spans="1:5" s="244" customFormat="1">
      <c r="A112" s="261">
        <v>2092</v>
      </c>
      <c r="B112" s="235">
        <v>745000</v>
      </c>
      <c r="C112" s="256" t="s">
        <v>1192</v>
      </c>
      <c r="D112" s="284">
        <f>D113</f>
        <v>1500</v>
      </c>
      <c r="E112" s="284">
        <f>E113</f>
        <v>1037</v>
      </c>
    </row>
    <row r="113" spans="1:5">
      <c r="A113" s="263">
        <v>2093</v>
      </c>
      <c r="B113" s="245">
        <v>745100</v>
      </c>
      <c r="C113" s="258" t="s">
        <v>7</v>
      </c>
      <c r="D113" s="285">
        <v>1500</v>
      </c>
      <c r="E113" s="285">
        <v>1037</v>
      </c>
    </row>
    <row r="114" spans="1:5" s="244" customFormat="1" ht="24">
      <c r="A114" s="261">
        <v>2094</v>
      </c>
      <c r="B114" s="235">
        <v>770000</v>
      </c>
      <c r="C114" s="256" t="s">
        <v>1193</v>
      </c>
      <c r="D114" s="284">
        <f>D115+D117</f>
        <v>13</v>
      </c>
      <c r="E114" s="284">
        <f>E115+E117</f>
        <v>33</v>
      </c>
    </row>
    <row r="115" spans="1:5" s="244" customFormat="1" ht="24">
      <c r="A115" s="261">
        <v>2095</v>
      </c>
      <c r="B115" s="235">
        <v>771000</v>
      </c>
      <c r="C115" s="256" t="s">
        <v>1194</v>
      </c>
      <c r="D115" s="284">
        <f>D116</f>
        <v>0</v>
      </c>
      <c r="E115" s="284">
        <f>E116</f>
        <v>0</v>
      </c>
    </row>
    <row r="116" spans="1:5">
      <c r="A116" s="245">
        <v>2096</v>
      </c>
      <c r="B116" s="245">
        <v>771100</v>
      </c>
      <c r="C116" s="258" t="s">
        <v>544</v>
      </c>
      <c r="D116" s="285"/>
      <c r="E116" s="285"/>
    </row>
    <row r="117" spans="1:5" s="244" customFormat="1" ht="24">
      <c r="A117" s="261">
        <v>2097</v>
      </c>
      <c r="B117" s="235">
        <v>772000</v>
      </c>
      <c r="C117" s="256" t="s">
        <v>1195</v>
      </c>
      <c r="D117" s="284">
        <f>D118</f>
        <v>13</v>
      </c>
      <c r="E117" s="284">
        <f>E118</f>
        <v>33</v>
      </c>
    </row>
    <row r="118" spans="1:5" ht="24">
      <c r="A118" s="245">
        <v>2098</v>
      </c>
      <c r="B118" s="245">
        <v>772100</v>
      </c>
      <c r="C118" s="258" t="s">
        <v>545</v>
      </c>
      <c r="D118" s="285">
        <v>13</v>
      </c>
      <c r="E118" s="285">
        <v>33</v>
      </c>
    </row>
    <row r="119" spans="1:5" s="244" customFormat="1" ht="24">
      <c r="A119" s="261">
        <v>2099</v>
      </c>
      <c r="B119" s="235">
        <v>780000</v>
      </c>
      <c r="C119" s="256" t="s">
        <v>1196</v>
      </c>
      <c r="D119" s="284">
        <f>D120</f>
        <v>705463</v>
      </c>
      <c r="E119" s="284">
        <f>E120</f>
        <v>817134</v>
      </c>
    </row>
    <row r="120" spans="1:5" s="244" customFormat="1" ht="24">
      <c r="A120" s="261">
        <v>2100</v>
      </c>
      <c r="B120" s="235">
        <v>781000</v>
      </c>
      <c r="C120" s="256" t="s">
        <v>1197</v>
      </c>
      <c r="D120" s="284">
        <f>D121+D122</f>
        <v>705463</v>
      </c>
      <c r="E120" s="284">
        <f>E121+E122</f>
        <v>817134</v>
      </c>
    </row>
    <row r="121" spans="1:5">
      <c r="A121" s="263">
        <v>2101</v>
      </c>
      <c r="B121" s="245">
        <v>781100</v>
      </c>
      <c r="C121" s="258" t="s">
        <v>384</v>
      </c>
      <c r="D121" s="285">
        <v>705463</v>
      </c>
      <c r="E121" s="285">
        <v>817134</v>
      </c>
    </row>
    <row r="122" spans="1:5">
      <c r="A122" s="245">
        <v>2102</v>
      </c>
      <c r="B122" s="245">
        <v>781300</v>
      </c>
      <c r="C122" s="258" t="s">
        <v>410</v>
      </c>
      <c r="D122" s="285"/>
      <c r="E122" s="285"/>
    </row>
    <row r="123" spans="1:5" s="244" customFormat="1">
      <c r="A123" s="261">
        <v>2103</v>
      </c>
      <c r="B123" s="235">
        <v>790000</v>
      </c>
      <c r="C123" s="256" t="s">
        <v>1198</v>
      </c>
      <c r="D123" s="284">
        <f>D124</f>
        <v>4744</v>
      </c>
      <c r="E123" s="284">
        <f>E124</f>
        <v>0</v>
      </c>
    </row>
    <row r="124" spans="1:5" s="244" customFormat="1">
      <c r="A124" s="261">
        <v>2104</v>
      </c>
      <c r="B124" s="235">
        <v>791000</v>
      </c>
      <c r="C124" s="256" t="s">
        <v>1199</v>
      </c>
      <c r="D124" s="284">
        <f>D125</f>
        <v>4744</v>
      </c>
      <c r="E124" s="284">
        <f>E125</f>
        <v>0</v>
      </c>
    </row>
    <row r="125" spans="1:5">
      <c r="A125" s="263">
        <v>2105</v>
      </c>
      <c r="B125" s="245">
        <v>791100</v>
      </c>
      <c r="C125" s="258" t="s">
        <v>543</v>
      </c>
      <c r="D125" s="285">
        <v>4744</v>
      </c>
      <c r="E125" s="285"/>
    </row>
    <row r="126" spans="1:5" s="244" customFormat="1" ht="24">
      <c r="A126" s="261">
        <v>2106</v>
      </c>
      <c r="B126" s="288">
        <v>800000</v>
      </c>
      <c r="C126" s="289" t="s">
        <v>1200</v>
      </c>
      <c r="D126" s="290">
        <f>D127+D134+D141+D144</f>
        <v>19</v>
      </c>
      <c r="E126" s="290">
        <f>E127+E134+E141+E144</f>
        <v>20</v>
      </c>
    </row>
    <row r="127" spans="1:5" s="244" customFormat="1" ht="24">
      <c r="A127" s="261">
        <v>2107</v>
      </c>
      <c r="B127" s="288">
        <v>810000</v>
      </c>
      <c r="C127" s="289" t="s">
        <v>1201</v>
      </c>
      <c r="D127" s="290">
        <f>D128+D130+D132</f>
        <v>19</v>
      </c>
      <c r="E127" s="290">
        <f>E128+E130+E132</f>
        <v>20</v>
      </c>
    </row>
    <row r="128" spans="1:5" s="244" customFormat="1">
      <c r="A128" s="261">
        <v>2108</v>
      </c>
      <c r="B128" s="288">
        <v>811000</v>
      </c>
      <c r="C128" s="289" t="s">
        <v>1202</v>
      </c>
      <c r="D128" s="290">
        <f>D129</f>
        <v>19</v>
      </c>
      <c r="E128" s="290">
        <f>E129</f>
        <v>20</v>
      </c>
    </row>
    <row r="129" spans="1:5">
      <c r="A129" s="263">
        <v>2109</v>
      </c>
      <c r="B129" s="291">
        <v>811100</v>
      </c>
      <c r="C129" s="292" t="s">
        <v>487</v>
      </c>
      <c r="D129" s="293">
        <v>19</v>
      </c>
      <c r="E129" s="285">
        <v>20</v>
      </c>
    </row>
    <row r="130" spans="1:5" s="244" customFormat="1">
      <c r="A130" s="261">
        <v>2110</v>
      </c>
      <c r="B130" s="294">
        <v>812000</v>
      </c>
      <c r="C130" s="289" t="s">
        <v>1203</v>
      </c>
      <c r="D130" s="290">
        <f>D131</f>
        <v>0</v>
      </c>
      <c r="E130" s="290">
        <f>E131</f>
        <v>0</v>
      </c>
    </row>
    <row r="131" spans="1:5">
      <c r="A131" s="263">
        <v>2111</v>
      </c>
      <c r="B131" s="291">
        <v>812100</v>
      </c>
      <c r="C131" s="292" t="s">
        <v>488</v>
      </c>
      <c r="D131" s="293"/>
      <c r="E131" s="285"/>
    </row>
    <row r="132" spans="1:5" s="244" customFormat="1" ht="24">
      <c r="A132" s="261">
        <v>2112</v>
      </c>
      <c r="B132" s="294">
        <v>813000</v>
      </c>
      <c r="C132" s="289" t="s">
        <v>1204</v>
      </c>
      <c r="D132" s="290">
        <f>D133</f>
        <v>0</v>
      </c>
      <c r="E132" s="290">
        <f>E133</f>
        <v>0</v>
      </c>
    </row>
    <row r="133" spans="1:5">
      <c r="A133" s="263">
        <v>2113</v>
      </c>
      <c r="B133" s="291">
        <v>813100</v>
      </c>
      <c r="C133" s="292" t="s">
        <v>525</v>
      </c>
      <c r="D133" s="293"/>
      <c r="E133" s="285"/>
    </row>
    <row r="134" spans="1:5" s="244" customFormat="1">
      <c r="A134" s="261">
        <v>2114</v>
      </c>
      <c r="B134" s="294">
        <v>820000</v>
      </c>
      <c r="C134" s="289" t="s">
        <v>1205</v>
      </c>
      <c r="D134" s="290">
        <f>D135+D137+D139</f>
        <v>0</v>
      </c>
      <c r="E134" s="290">
        <f>E135+E137+E139</f>
        <v>0</v>
      </c>
    </row>
    <row r="135" spans="1:5" s="244" customFormat="1">
      <c r="A135" s="261">
        <v>2115</v>
      </c>
      <c r="B135" s="294">
        <v>821000</v>
      </c>
      <c r="C135" s="289" t="s">
        <v>1206</v>
      </c>
      <c r="D135" s="290">
        <f>D136</f>
        <v>0</v>
      </c>
      <c r="E135" s="290">
        <f>E136</f>
        <v>0</v>
      </c>
    </row>
    <row r="136" spans="1:5">
      <c r="A136" s="263">
        <v>2116</v>
      </c>
      <c r="B136" s="291">
        <v>821100</v>
      </c>
      <c r="C136" s="292" t="s">
        <v>477</v>
      </c>
      <c r="D136" s="293"/>
      <c r="E136" s="285"/>
    </row>
    <row r="137" spans="1:5" s="244" customFormat="1">
      <c r="A137" s="261">
        <v>2117</v>
      </c>
      <c r="B137" s="294">
        <v>822000</v>
      </c>
      <c r="C137" s="289" t="s">
        <v>1207</v>
      </c>
      <c r="D137" s="290">
        <f>D138</f>
        <v>0</v>
      </c>
      <c r="E137" s="290">
        <f>E138</f>
        <v>0</v>
      </c>
    </row>
    <row r="138" spans="1:5">
      <c r="A138" s="263">
        <v>2118</v>
      </c>
      <c r="B138" s="291">
        <v>822100</v>
      </c>
      <c r="C138" s="292" t="s">
        <v>478</v>
      </c>
      <c r="D138" s="293"/>
      <c r="E138" s="285"/>
    </row>
    <row r="139" spans="1:5" s="244" customFormat="1">
      <c r="A139" s="261">
        <v>2119</v>
      </c>
      <c r="B139" s="294">
        <v>823000</v>
      </c>
      <c r="C139" s="289" t="s">
        <v>1208</v>
      </c>
      <c r="D139" s="290">
        <f>D140</f>
        <v>0</v>
      </c>
      <c r="E139" s="290">
        <f>E140</f>
        <v>0</v>
      </c>
    </row>
    <row r="140" spans="1:5">
      <c r="A140" s="263">
        <v>2120</v>
      </c>
      <c r="B140" s="291">
        <v>823100</v>
      </c>
      <c r="C140" s="292" t="s">
        <v>479</v>
      </c>
      <c r="D140" s="293"/>
      <c r="E140" s="285"/>
    </row>
    <row r="141" spans="1:5" s="244" customFormat="1">
      <c r="A141" s="261">
        <v>2121</v>
      </c>
      <c r="B141" s="294">
        <v>830000</v>
      </c>
      <c r="C141" s="289" t="s">
        <v>1209</v>
      </c>
      <c r="D141" s="290">
        <f>D142</f>
        <v>0</v>
      </c>
      <c r="E141" s="290">
        <f>E142</f>
        <v>0</v>
      </c>
    </row>
    <row r="142" spans="1:5" s="244" customFormat="1">
      <c r="A142" s="295">
        <v>2122</v>
      </c>
      <c r="B142" s="296">
        <v>831000</v>
      </c>
      <c r="C142" s="289" t="s">
        <v>1210</v>
      </c>
      <c r="D142" s="290">
        <f>D143</f>
        <v>0</v>
      </c>
      <c r="E142" s="290">
        <f>E143</f>
        <v>0</v>
      </c>
    </row>
    <row r="143" spans="1:5">
      <c r="A143" s="263">
        <v>2123</v>
      </c>
      <c r="B143" s="291">
        <v>831100</v>
      </c>
      <c r="C143" s="292" t="s">
        <v>374</v>
      </c>
      <c r="D143" s="293"/>
      <c r="E143" s="285"/>
    </row>
    <row r="144" spans="1:5" s="244" customFormat="1" ht="24">
      <c r="A144" s="261">
        <v>2124</v>
      </c>
      <c r="B144" s="294">
        <v>840000</v>
      </c>
      <c r="C144" s="289" t="s">
        <v>1211</v>
      </c>
      <c r="D144" s="290">
        <f>D145+D147+D149</f>
        <v>0</v>
      </c>
      <c r="E144" s="290">
        <f>E145+E147+E149</f>
        <v>0</v>
      </c>
    </row>
    <row r="145" spans="1:5" s="244" customFormat="1">
      <c r="A145" s="261">
        <v>2125</v>
      </c>
      <c r="B145" s="294">
        <v>841000</v>
      </c>
      <c r="C145" s="289" t="s">
        <v>1212</v>
      </c>
      <c r="D145" s="290">
        <f>D146</f>
        <v>0</v>
      </c>
      <c r="E145" s="290">
        <f>E146</f>
        <v>0</v>
      </c>
    </row>
    <row r="146" spans="1:5">
      <c r="A146" s="263">
        <v>2126</v>
      </c>
      <c r="B146" s="291">
        <v>841100</v>
      </c>
      <c r="C146" s="292" t="s">
        <v>375</v>
      </c>
      <c r="D146" s="293"/>
      <c r="E146" s="285"/>
    </row>
    <row r="147" spans="1:5" s="244" customFormat="1">
      <c r="A147" s="261">
        <v>2127</v>
      </c>
      <c r="B147" s="294">
        <v>842000</v>
      </c>
      <c r="C147" s="289" t="s">
        <v>1213</v>
      </c>
      <c r="D147" s="290">
        <f>D148</f>
        <v>0</v>
      </c>
      <c r="E147" s="290">
        <f>E148</f>
        <v>0</v>
      </c>
    </row>
    <row r="148" spans="1:5">
      <c r="A148" s="263">
        <v>2128</v>
      </c>
      <c r="B148" s="291">
        <v>842100</v>
      </c>
      <c r="C148" s="292" t="s">
        <v>376</v>
      </c>
      <c r="D148" s="293"/>
      <c r="E148" s="285"/>
    </row>
    <row r="149" spans="1:5" s="244" customFormat="1">
      <c r="A149" s="261">
        <v>2129</v>
      </c>
      <c r="B149" s="294">
        <v>843000</v>
      </c>
      <c r="C149" s="289" t="s">
        <v>1214</v>
      </c>
      <c r="D149" s="290">
        <f>D150</f>
        <v>0</v>
      </c>
      <c r="E149" s="290">
        <f>E150</f>
        <v>0</v>
      </c>
    </row>
    <row r="150" spans="1:5">
      <c r="A150" s="263">
        <v>2130</v>
      </c>
      <c r="B150" s="291">
        <v>843100</v>
      </c>
      <c r="C150" s="292" t="s">
        <v>377</v>
      </c>
      <c r="D150" s="293"/>
      <c r="E150" s="285"/>
    </row>
    <row r="151" spans="1:5" s="244" customFormat="1" ht="24">
      <c r="A151" s="235">
        <v>2131</v>
      </c>
      <c r="B151" s="235"/>
      <c r="C151" s="297" t="s">
        <v>1215</v>
      </c>
      <c r="D151" s="284">
        <f>D152+D320</f>
        <v>735647</v>
      </c>
      <c r="E151" s="284">
        <f>E152+E320</f>
        <v>855461</v>
      </c>
    </row>
    <row r="152" spans="1:5" s="244" customFormat="1" ht="24">
      <c r="A152" s="235">
        <v>2132</v>
      </c>
      <c r="B152" s="235">
        <v>400000</v>
      </c>
      <c r="C152" s="256" t="s">
        <v>1216</v>
      </c>
      <c r="D152" s="284">
        <f>D153+D175+D220+D235+D259+D272+D288+D303</f>
        <v>727977</v>
      </c>
      <c r="E152" s="284">
        <f>E153+E175+E220+E235+E259+E272+E288+E303</f>
        <v>843317</v>
      </c>
    </row>
    <row r="153" spans="1:5" s="244" customFormat="1" ht="24">
      <c r="A153" s="235">
        <v>2133</v>
      </c>
      <c r="B153" s="235">
        <v>410000</v>
      </c>
      <c r="C153" s="298" t="s">
        <v>1217</v>
      </c>
      <c r="D153" s="284">
        <f>D154+D156+D160+D162+D167+D169+D171+D173</f>
        <v>538653</v>
      </c>
      <c r="E153" s="284">
        <f>E154+E156+E160+E162+E167+E169+E171+E173</f>
        <v>617484</v>
      </c>
    </row>
    <row r="154" spans="1:5" s="244" customFormat="1" ht="24">
      <c r="A154" s="235">
        <v>2134</v>
      </c>
      <c r="B154" s="235">
        <v>411000</v>
      </c>
      <c r="C154" s="256" t="s">
        <v>1218</v>
      </c>
      <c r="D154" s="284">
        <f>D155</f>
        <v>452149</v>
      </c>
      <c r="E154" s="284">
        <f>E155</f>
        <v>514700</v>
      </c>
    </row>
    <row r="155" spans="1:5">
      <c r="A155" s="299">
        <v>2135</v>
      </c>
      <c r="B155" s="245">
        <v>411100</v>
      </c>
      <c r="C155" s="258" t="s">
        <v>320</v>
      </c>
      <c r="D155" s="285">
        <v>452149</v>
      </c>
      <c r="E155" s="285">
        <v>514700</v>
      </c>
    </row>
    <row r="156" spans="1:5" s="244" customFormat="1" ht="24">
      <c r="A156" s="235">
        <v>2136</v>
      </c>
      <c r="B156" s="235">
        <v>412000</v>
      </c>
      <c r="C156" s="256" t="s">
        <v>1219</v>
      </c>
      <c r="D156" s="284">
        <f>SUM(D157:D159)</f>
        <v>68461</v>
      </c>
      <c r="E156" s="284">
        <f>SUM(E157:E159)</f>
        <v>77973</v>
      </c>
    </row>
    <row r="157" spans="1:5">
      <c r="A157" s="299">
        <v>2137</v>
      </c>
      <c r="B157" s="245">
        <v>412100</v>
      </c>
      <c r="C157" s="258" t="s">
        <v>1220</v>
      </c>
      <c r="D157" s="285">
        <v>45189</v>
      </c>
      <c r="E157" s="285">
        <v>51468</v>
      </c>
    </row>
    <row r="158" spans="1:5">
      <c r="A158" s="299">
        <v>2138</v>
      </c>
      <c r="B158" s="245">
        <v>412200</v>
      </c>
      <c r="C158" s="258" t="s">
        <v>17</v>
      </c>
      <c r="D158" s="285">
        <v>23272</v>
      </c>
      <c r="E158" s="285">
        <v>26505</v>
      </c>
    </row>
    <row r="159" spans="1:5">
      <c r="A159" s="299">
        <v>2139</v>
      </c>
      <c r="B159" s="245">
        <v>412300</v>
      </c>
      <c r="C159" s="258" t="s">
        <v>18</v>
      </c>
      <c r="D159" s="285"/>
      <c r="E159" s="285"/>
    </row>
    <row r="160" spans="1:5" s="244" customFormat="1">
      <c r="A160" s="235">
        <v>2140</v>
      </c>
      <c r="B160" s="235">
        <v>413000</v>
      </c>
      <c r="C160" s="256" t="s">
        <v>1221</v>
      </c>
      <c r="D160" s="284">
        <f>D161</f>
        <v>205</v>
      </c>
      <c r="E160" s="284">
        <f>E161</f>
        <v>220</v>
      </c>
    </row>
    <row r="161" spans="1:5">
      <c r="A161" s="299">
        <v>2141</v>
      </c>
      <c r="B161" s="245">
        <v>413100</v>
      </c>
      <c r="C161" s="258" t="s">
        <v>19</v>
      </c>
      <c r="D161" s="285">
        <v>205</v>
      </c>
      <c r="E161" s="285">
        <v>220</v>
      </c>
    </row>
    <row r="162" spans="1:5" s="244" customFormat="1">
      <c r="A162" s="235">
        <v>2142</v>
      </c>
      <c r="B162" s="235">
        <v>414000</v>
      </c>
      <c r="C162" s="256" t="s">
        <v>1222</v>
      </c>
      <c r="D162" s="284">
        <f>SUM(D163:D166)</f>
        <v>3454</v>
      </c>
      <c r="E162" s="284">
        <f>SUM(E163:E166)</f>
        <v>9772</v>
      </c>
    </row>
    <row r="163" spans="1:5">
      <c r="A163" s="299">
        <v>2143</v>
      </c>
      <c r="B163" s="245">
        <v>414100</v>
      </c>
      <c r="C163" s="258" t="s">
        <v>321</v>
      </c>
      <c r="D163" s="285">
        <v>17</v>
      </c>
      <c r="E163" s="285">
        <v>54</v>
      </c>
    </row>
    <row r="164" spans="1:5">
      <c r="A164" s="299">
        <v>2144</v>
      </c>
      <c r="B164" s="245">
        <v>414200</v>
      </c>
      <c r="C164" s="258" t="s">
        <v>10</v>
      </c>
      <c r="D164" s="285"/>
      <c r="E164" s="285"/>
    </row>
    <row r="165" spans="1:5">
      <c r="A165" s="299">
        <v>2145</v>
      </c>
      <c r="B165" s="245">
        <v>414300</v>
      </c>
      <c r="C165" s="258" t="s">
        <v>11</v>
      </c>
      <c r="D165" s="285">
        <v>2233</v>
      </c>
      <c r="E165" s="285">
        <v>7512</v>
      </c>
    </row>
    <row r="166" spans="1:5" ht="24">
      <c r="A166" s="299">
        <v>2146</v>
      </c>
      <c r="B166" s="245">
        <v>414400</v>
      </c>
      <c r="C166" s="258" t="s">
        <v>498</v>
      </c>
      <c r="D166" s="285">
        <v>1204</v>
      </c>
      <c r="E166" s="285">
        <v>2206</v>
      </c>
    </row>
    <row r="167" spans="1:5" s="244" customFormat="1">
      <c r="A167" s="235">
        <v>2147</v>
      </c>
      <c r="B167" s="235">
        <v>415000</v>
      </c>
      <c r="C167" s="256" t="s">
        <v>1223</v>
      </c>
      <c r="D167" s="284">
        <f>D168</f>
        <v>9574</v>
      </c>
      <c r="E167" s="284">
        <f>E168</f>
        <v>7745</v>
      </c>
    </row>
    <row r="168" spans="1:5">
      <c r="A168" s="299">
        <v>2148</v>
      </c>
      <c r="B168" s="245">
        <v>415100</v>
      </c>
      <c r="C168" s="258" t="s">
        <v>499</v>
      </c>
      <c r="D168" s="285">
        <v>9574</v>
      </c>
      <c r="E168" s="285">
        <v>7745</v>
      </c>
    </row>
    <row r="169" spans="1:5" s="244" customFormat="1" ht="24">
      <c r="A169" s="235">
        <v>2149</v>
      </c>
      <c r="B169" s="235">
        <v>416000</v>
      </c>
      <c r="C169" s="256" t="s">
        <v>1224</v>
      </c>
      <c r="D169" s="284">
        <f>D170</f>
        <v>4810</v>
      </c>
      <c r="E169" s="284">
        <f>E170</f>
        <v>7074</v>
      </c>
    </row>
    <row r="170" spans="1:5">
      <c r="A170" s="299">
        <v>2150</v>
      </c>
      <c r="B170" s="245">
        <v>416100</v>
      </c>
      <c r="C170" s="258" t="s">
        <v>500</v>
      </c>
      <c r="D170" s="285">
        <v>4810</v>
      </c>
      <c r="E170" s="285">
        <v>7074</v>
      </c>
    </row>
    <row r="171" spans="1:5" s="244" customFormat="1">
      <c r="A171" s="235">
        <v>2151</v>
      </c>
      <c r="B171" s="235">
        <v>417000</v>
      </c>
      <c r="C171" s="256" t="s">
        <v>1225</v>
      </c>
      <c r="D171" s="284">
        <f>D172</f>
        <v>0</v>
      </c>
      <c r="E171" s="284">
        <f>E172</f>
        <v>0</v>
      </c>
    </row>
    <row r="172" spans="1:5">
      <c r="A172" s="299">
        <v>2152</v>
      </c>
      <c r="B172" s="245">
        <v>417100</v>
      </c>
      <c r="C172" s="258" t="s">
        <v>13</v>
      </c>
      <c r="D172" s="285"/>
      <c r="E172" s="285"/>
    </row>
    <row r="173" spans="1:5" s="244" customFormat="1">
      <c r="A173" s="235">
        <v>2153</v>
      </c>
      <c r="B173" s="235">
        <v>418000</v>
      </c>
      <c r="C173" s="256" t="s">
        <v>1226</v>
      </c>
      <c r="D173" s="284">
        <f>D174</f>
        <v>0</v>
      </c>
      <c r="E173" s="284">
        <f>E174</f>
        <v>0</v>
      </c>
    </row>
    <row r="174" spans="1:5">
      <c r="A174" s="299">
        <v>2154</v>
      </c>
      <c r="B174" s="245">
        <v>418100</v>
      </c>
      <c r="C174" s="258" t="s">
        <v>12</v>
      </c>
      <c r="D174" s="285"/>
      <c r="E174" s="285"/>
    </row>
    <row r="175" spans="1:5" s="244" customFormat="1" ht="24">
      <c r="A175" s="235">
        <v>2155</v>
      </c>
      <c r="B175" s="235">
        <v>420000</v>
      </c>
      <c r="C175" s="256" t="s">
        <v>1227</v>
      </c>
      <c r="D175" s="284">
        <f>D176+D184+D190+D199+D207+D210</f>
        <v>188694</v>
      </c>
      <c r="E175" s="284">
        <f>E176+E184+E190+E199+E207+E210</f>
        <v>225701</v>
      </c>
    </row>
    <row r="176" spans="1:5" s="244" customFormat="1">
      <c r="A176" s="295">
        <v>2156</v>
      </c>
      <c r="B176" s="235">
        <v>421000</v>
      </c>
      <c r="C176" s="256" t="s">
        <v>1228</v>
      </c>
      <c r="D176" s="284">
        <f>SUM(D177:D183)</f>
        <v>36884</v>
      </c>
      <c r="E176" s="284">
        <f>SUM(E177:E183)</f>
        <v>50247</v>
      </c>
    </row>
    <row r="177" spans="1:5">
      <c r="A177" s="299">
        <v>2157</v>
      </c>
      <c r="B177" s="245">
        <v>421100</v>
      </c>
      <c r="C177" s="258" t="s">
        <v>14</v>
      </c>
      <c r="D177" s="285">
        <v>690</v>
      </c>
      <c r="E177" s="285">
        <v>848</v>
      </c>
    </row>
    <row r="178" spans="1:5">
      <c r="A178" s="299">
        <v>2158</v>
      </c>
      <c r="B178" s="245">
        <v>421200</v>
      </c>
      <c r="C178" s="258" t="s">
        <v>15</v>
      </c>
      <c r="D178" s="285">
        <v>26479</v>
      </c>
      <c r="E178" s="285">
        <v>26966</v>
      </c>
    </row>
    <row r="179" spans="1:5">
      <c r="A179" s="299">
        <v>2159</v>
      </c>
      <c r="B179" s="245">
        <v>421300</v>
      </c>
      <c r="C179" s="258" t="s">
        <v>16</v>
      </c>
      <c r="D179" s="285">
        <v>5774</v>
      </c>
      <c r="E179" s="285">
        <v>17383</v>
      </c>
    </row>
    <row r="180" spans="1:5">
      <c r="A180" s="299">
        <v>2160</v>
      </c>
      <c r="B180" s="245">
        <v>421400</v>
      </c>
      <c r="C180" s="258" t="s">
        <v>60</v>
      </c>
      <c r="D180" s="285">
        <v>1793</v>
      </c>
      <c r="E180" s="285">
        <v>1873</v>
      </c>
    </row>
    <row r="181" spans="1:5">
      <c r="A181" s="299">
        <v>2161</v>
      </c>
      <c r="B181" s="245">
        <v>421500</v>
      </c>
      <c r="C181" s="258" t="s">
        <v>61</v>
      </c>
      <c r="D181" s="285">
        <v>975</v>
      </c>
      <c r="E181" s="285">
        <v>896</v>
      </c>
    </row>
    <row r="182" spans="1:5">
      <c r="A182" s="299">
        <v>2162</v>
      </c>
      <c r="B182" s="245">
        <v>421600</v>
      </c>
      <c r="C182" s="258" t="s">
        <v>62</v>
      </c>
      <c r="D182" s="285">
        <v>487</v>
      </c>
      <c r="E182" s="285">
        <v>402</v>
      </c>
    </row>
    <row r="183" spans="1:5">
      <c r="A183" s="299">
        <v>2163</v>
      </c>
      <c r="B183" s="245">
        <v>421900</v>
      </c>
      <c r="C183" s="258" t="s">
        <v>489</v>
      </c>
      <c r="D183" s="285">
        <v>686</v>
      </c>
      <c r="E183" s="285">
        <v>1879</v>
      </c>
    </row>
    <row r="184" spans="1:5" s="244" customFormat="1">
      <c r="A184" s="295">
        <v>2164</v>
      </c>
      <c r="B184" s="235">
        <v>422000</v>
      </c>
      <c r="C184" s="256" t="s">
        <v>1229</v>
      </c>
      <c r="D184" s="284">
        <f>SUM(D185:D189)</f>
        <v>1684</v>
      </c>
      <c r="E184" s="284">
        <f>SUM(E185:E189)</f>
        <v>1734</v>
      </c>
    </row>
    <row r="185" spans="1:5">
      <c r="A185" s="299">
        <v>2165</v>
      </c>
      <c r="B185" s="245">
        <v>422100</v>
      </c>
      <c r="C185" s="258" t="s">
        <v>8</v>
      </c>
      <c r="D185" s="285">
        <v>135</v>
      </c>
      <c r="E185" s="285">
        <v>323</v>
      </c>
    </row>
    <row r="186" spans="1:5">
      <c r="A186" s="299">
        <v>2166</v>
      </c>
      <c r="B186" s="245">
        <v>422200</v>
      </c>
      <c r="C186" s="258" t="s">
        <v>258</v>
      </c>
      <c r="D186" s="285">
        <v>1521</v>
      </c>
      <c r="E186" s="285">
        <v>1373</v>
      </c>
    </row>
    <row r="187" spans="1:5">
      <c r="A187" s="299">
        <v>2167</v>
      </c>
      <c r="B187" s="245">
        <v>422300</v>
      </c>
      <c r="C187" s="258" t="s">
        <v>259</v>
      </c>
      <c r="D187" s="285">
        <v>27</v>
      </c>
      <c r="E187" s="285">
        <v>38</v>
      </c>
    </row>
    <row r="188" spans="1:5">
      <c r="A188" s="299">
        <v>2168</v>
      </c>
      <c r="B188" s="245">
        <v>422400</v>
      </c>
      <c r="C188" s="258" t="s">
        <v>501</v>
      </c>
      <c r="D188" s="285"/>
      <c r="E188" s="285"/>
    </row>
    <row r="189" spans="1:5">
      <c r="A189" s="299">
        <v>2169</v>
      </c>
      <c r="B189" s="245">
        <v>422900</v>
      </c>
      <c r="C189" s="258" t="s">
        <v>260</v>
      </c>
      <c r="D189" s="285">
        <v>1</v>
      </c>
      <c r="E189" s="285"/>
    </row>
    <row r="190" spans="1:5" s="244" customFormat="1">
      <c r="A190" s="295">
        <v>2170</v>
      </c>
      <c r="B190" s="235">
        <v>423000</v>
      </c>
      <c r="C190" s="256" t="s">
        <v>1230</v>
      </c>
      <c r="D190" s="284">
        <f>SUM(D191:D198)</f>
        <v>14229</v>
      </c>
      <c r="E190" s="284">
        <f>SUM(E191:E198)</f>
        <v>16352</v>
      </c>
    </row>
    <row r="191" spans="1:5">
      <c r="A191" s="299">
        <v>2171</v>
      </c>
      <c r="B191" s="245">
        <v>423100</v>
      </c>
      <c r="C191" s="258" t="s">
        <v>261</v>
      </c>
      <c r="D191" s="285">
        <v>70</v>
      </c>
      <c r="E191" s="285">
        <v>73</v>
      </c>
    </row>
    <row r="192" spans="1:5">
      <c r="A192" s="299">
        <v>2172</v>
      </c>
      <c r="B192" s="245">
        <v>423200</v>
      </c>
      <c r="C192" s="258" t="s">
        <v>262</v>
      </c>
      <c r="D192" s="285">
        <v>3996</v>
      </c>
      <c r="E192" s="285">
        <v>3600</v>
      </c>
    </row>
    <row r="193" spans="1:5">
      <c r="A193" s="299">
        <v>2173</v>
      </c>
      <c r="B193" s="245">
        <v>423300</v>
      </c>
      <c r="C193" s="258" t="s">
        <v>263</v>
      </c>
      <c r="D193" s="285">
        <v>2930</v>
      </c>
      <c r="E193" s="285">
        <v>4226</v>
      </c>
    </row>
    <row r="194" spans="1:5">
      <c r="A194" s="299">
        <v>2174</v>
      </c>
      <c r="B194" s="245">
        <v>423400</v>
      </c>
      <c r="C194" s="258" t="s">
        <v>512</v>
      </c>
      <c r="D194" s="285">
        <v>305</v>
      </c>
      <c r="E194" s="285">
        <v>399</v>
      </c>
    </row>
    <row r="195" spans="1:5">
      <c r="A195" s="299">
        <v>2175</v>
      </c>
      <c r="B195" s="245">
        <v>423500</v>
      </c>
      <c r="C195" s="258" t="s">
        <v>286</v>
      </c>
      <c r="D195" s="285">
        <v>5698</v>
      </c>
      <c r="E195" s="285">
        <v>6183</v>
      </c>
    </row>
    <row r="196" spans="1:5">
      <c r="A196" s="299">
        <v>2176</v>
      </c>
      <c r="B196" s="245">
        <v>423600</v>
      </c>
      <c r="C196" s="258" t="s">
        <v>527</v>
      </c>
      <c r="D196" s="285"/>
      <c r="E196" s="285"/>
    </row>
    <row r="197" spans="1:5">
      <c r="A197" s="299">
        <v>2177</v>
      </c>
      <c r="B197" s="245">
        <v>423700</v>
      </c>
      <c r="C197" s="258" t="s">
        <v>528</v>
      </c>
      <c r="D197" s="285">
        <v>1163</v>
      </c>
      <c r="E197" s="285">
        <v>1724</v>
      </c>
    </row>
    <row r="198" spans="1:5">
      <c r="A198" s="299">
        <v>2178</v>
      </c>
      <c r="B198" s="245">
        <v>423900</v>
      </c>
      <c r="C198" s="258" t="s">
        <v>529</v>
      </c>
      <c r="D198" s="285">
        <v>67</v>
      </c>
      <c r="E198" s="285">
        <v>147</v>
      </c>
    </row>
    <row r="199" spans="1:5" s="244" customFormat="1">
      <c r="A199" s="295">
        <v>2179</v>
      </c>
      <c r="B199" s="235">
        <v>424000</v>
      </c>
      <c r="C199" s="256" t="s">
        <v>1231</v>
      </c>
      <c r="D199" s="284">
        <f>SUM(D200:D206)</f>
        <v>3971</v>
      </c>
      <c r="E199" s="284">
        <f>SUM(E200:E206)</f>
        <v>3580</v>
      </c>
    </row>
    <row r="200" spans="1:5">
      <c r="A200" s="299">
        <v>2180</v>
      </c>
      <c r="B200" s="245">
        <v>424100</v>
      </c>
      <c r="C200" s="258" t="s">
        <v>530</v>
      </c>
      <c r="D200" s="285"/>
      <c r="E200" s="285"/>
    </row>
    <row r="201" spans="1:5">
      <c r="A201" s="299">
        <v>2181</v>
      </c>
      <c r="B201" s="245">
        <v>424200</v>
      </c>
      <c r="C201" s="258" t="s">
        <v>531</v>
      </c>
      <c r="D201" s="285"/>
      <c r="E201" s="285"/>
    </row>
    <row r="202" spans="1:5">
      <c r="A202" s="299">
        <v>2182</v>
      </c>
      <c r="B202" s="245">
        <v>424300</v>
      </c>
      <c r="C202" s="258" t="s">
        <v>532</v>
      </c>
      <c r="D202" s="285">
        <v>3478</v>
      </c>
      <c r="E202" s="285">
        <v>3580</v>
      </c>
    </row>
    <row r="203" spans="1:5">
      <c r="A203" s="299">
        <v>2183</v>
      </c>
      <c r="B203" s="245">
        <v>424400</v>
      </c>
      <c r="C203" s="258" t="s">
        <v>420</v>
      </c>
      <c r="D203" s="285"/>
      <c r="E203" s="285"/>
    </row>
    <row r="204" spans="1:5">
      <c r="A204" s="299">
        <v>2184</v>
      </c>
      <c r="B204" s="245">
        <v>424500</v>
      </c>
      <c r="C204" s="258" t="s">
        <v>421</v>
      </c>
      <c r="D204" s="285"/>
      <c r="E204" s="285"/>
    </row>
    <row r="205" spans="1:5">
      <c r="A205" s="299">
        <v>2185</v>
      </c>
      <c r="B205" s="245">
        <v>424600</v>
      </c>
      <c r="C205" s="258" t="s">
        <v>305</v>
      </c>
      <c r="D205" s="285"/>
      <c r="E205" s="285"/>
    </row>
    <row r="206" spans="1:5">
      <c r="A206" s="299">
        <v>2186</v>
      </c>
      <c r="B206" s="245">
        <v>424900</v>
      </c>
      <c r="C206" s="258" t="s">
        <v>306</v>
      </c>
      <c r="D206" s="285">
        <v>493</v>
      </c>
      <c r="E206" s="285"/>
    </row>
    <row r="207" spans="1:5" s="244" customFormat="1" ht="24">
      <c r="A207" s="295">
        <v>2187</v>
      </c>
      <c r="B207" s="235">
        <v>425000</v>
      </c>
      <c r="C207" s="256" t="s">
        <v>1232</v>
      </c>
      <c r="D207" s="284">
        <f>D208+D209</f>
        <v>11621</v>
      </c>
      <c r="E207" s="284">
        <f>E208+E209</f>
        <v>13901</v>
      </c>
    </row>
    <row r="208" spans="1:5">
      <c r="A208" s="299">
        <v>2188</v>
      </c>
      <c r="B208" s="245">
        <v>425100</v>
      </c>
      <c r="C208" s="258" t="s">
        <v>88</v>
      </c>
      <c r="D208" s="285">
        <v>316</v>
      </c>
      <c r="E208" s="285">
        <v>131</v>
      </c>
    </row>
    <row r="209" spans="1:5">
      <c r="A209" s="299">
        <v>2189</v>
      </c>
      <c r="B209" s="245">
        <v>425200</v>
      </c>
      <c r="C209" s="258" t="s">
        <v>89</v>
      </c>
      <c r="D209" s="285">
        <v>11305</v>
      </c>
      <c r="E209" s="285">
        <v>13770</v>
      </c>
    </row>
    <row r="210" spans="1:5" s="244" customFormat="1">
      <c r="A210" s="295">
        <v>2190</v>
      </c>
      <c r="B210" s="235">
        <v>426000</v>
      </c>
      <c r="C210" s="256" t="s">
        <v>1233</v>
      </c>
      <c r="D210" s="284">
        <f>SUM(D211:D219)</f>
        <v>120305</v>
      </c>
      <c r="E210" s="284">
        <f>SUM(E211:E219)</f>
        <v>139887</v>
      </c>
    </row>
    <row r="211" spans="1:5">
      <c r="A211" s="299">
        <v>2191</v>
      </c>
      <c r="B211" s="245">
        <v>426100</v>
      </c>
      <c r="C211" s="258" t="s">
        <v>90</v>
      </c>
      <c r="D211" s="285">
        <v>3083</v>
      </c>
      <c r="E211" s="285">
        <v>2275</v>
      </c>
    </row>
    <row r="212" spans="1:5">
      <c r="A212" s="299">
        <v>2192</v>
      </c>
      <c r="B212" s="245">
        <v>426200</v>
      </c>
      <c r="C212" s="258" t="s">
        <v>1234</v>
      </c>
      <c r="D212" s="285"/>
      <c r="E212" s="285"/>
    </row>
    <row r="213" spans="1:5">
      <c r="A213" s="299">
        <v>2193</v>
      </c>
      <c r="B213" s="245">
        <v>426300</v>
      </c>
      <c r="C213" s="258" t="s">
        <v>91</v>
      </c>
      <c r="D213" s="285"/>
      <c r="E213" s="285"/>
    </row>
    <row r="214" spans="1:5">
      <c r="A214" s="299">
        <v>2194</v>
      </c>
      <c r="B214" s="245">
        <v>426400</v>
      </c>
      <c r="C214" s="258" t="s">
        <v>92</v>
      </c>
      <c r="D214" s="285">
        <v>2</v>
      </c>
      <c r="E214" s="285"/>
    </row>
    <row r="215" spans="1:5">
      <c r="A215" s="299">
        <v>2195</v>
      </c>
      <c r="B215" s="245">
        <v>426500</v>
      </c>
      <c r="C215" s="258" t="s">
        <v>437</v>
      </c>
      <c r="D215" s="285">
        <v>254</v>
      </c>
      <c r="E215" s="285">
        <v>191</v>
      </c>
    </row>
    <row r="216" spans="1:5">
      <c r="A216" s="299">
        <v>2196</v>
      </c>
      <c r="B216" s="245">
        <v>426600</v>
      </c>
      <c r="C216" s="258" t="s">
        <v>438</v>
      </c>
      <c r="D216" s="285"/>
      <c r="E216" s="285"/>
    </row>
    <row r="217" spans="1:5">
      <c r="A217" s="299">
        <v>2197</v>
      </c>
      <c r="B217" s="245">
        <v>426700</v>
      </c>
      <c r="C217" s="258" t="s">
        <v>439</v>
      </c>
      <c r="D217" s="285">
        <v>102010</v>
      </c>
      <c r="E217" s="285">
        <v>123323</v>
      </c>
    </row>
    <row r="218" spans="1:5">
      <c r="A218" s="299">
        <v>2198</v>
      </c>
      <c r="B218" s="245">
        <v>426800</v>
      </c>
      <c r="C218" s="258" t="s">
        <v>314</v>
      </c>
      <c r="D218" s="285">
        <v>9308</v>
      </c>
      <c r="E218" s="285">
        <v>11163</v>
      </c>
    </row>
    <row r="219" spans="1:5">
      <c r="A219" s="299">
        <v>2199</v>
      </c>
      <c r="B219" s="245">
        <v>426900</v>
      </c>
      <c r="C219" s="258" t="s">
        <v>440</v>
      </c>
      <c r="D219" s="285">
        <v>5648</v>
      </c>
      <c r="E219" s="285">
        <v>2935</v>
      </c>
    </row>
    <row r="220" spans="1:5" s="244" customFormat="1" ht="24">
      <c r="A220" s="295">
        <v>2200</v>
      </c>
      <c r="B220" s="235">
        <v>430000</v>
      </c>
      <c r="C220" s="256" t="s">
        <v>1235</v>
      </c>
      <c r="D220" s="284">
        <f>D221+D225+D227+D229+D233</f>
        <v>473</v>
      </c>
      <c r="E220" s="284">
        <f>E221+E225+E227+E229+E233</f>
        <v>0</v>
      </c>
    </row>
    <row r="221" spans="1:5" s="244" customFormat="1" ht="24">
      <c r="A221" s="295">
        <v>2201</v>
      </c>
      <c r="B221" s="235">
        <v>431000</v>
      </c>
      <c r="C221" s="300" t="s">
        <v>1236</v>
      </c>
      <c r="D221" s="284">
        <f>SUM(D222:D224)</f>
        <v>473</v>
      </c>
      <c r="E221" s="284">
        <f>SUM(E222:E224)</f>
        <v>0</v>
      </c>
    </row>
    <row r="222" spans="1:5">
      <c r="A222" s="299">
        <v>2202</v>
      </c>
      <c r="B222" s="291">
        <v>431100</v>
      </c>
      <c r="C222" s="301" t="s">
        <v>1237</v>
      </c>
      <c r="D222" s="293">
        <v>43</v>
      </c>
      <c r="E222" s="285"/>
    </row>
    <row r="223" spans="1:5">
      <c r="A223" s="299">
        <v>2203</v>
      </c>
      <c r="B223" s="291">
        <v>431200</v>
      </c>
      <c r="C223" s="301" t="s">
        <v>513</v>
      </c>
      <c r="D223" s="293">
        <v>430</v>
      </c>
      <c r="E223" s="285"/>
    </row>
    <row r="224" spans="1:5">
      <c r="A224" s="299">
        <v>2204</v>
      </c>
      <c r="B224" s="302">
        <v>431300</v>
      </c>
      <c r="C224" s="303" t="s">
        <v>514</v>
      </c>
      <c r="D224" s="293"/>
      <c r="E224" s="285"/>
    </row>
    <row r="225" spans="1:5" s="244" customFormat="1">
      <c r="A225" s="295">
        <v>2205</v>
      </c>
      <c r="B225" s="304">
        <v>432000</v>
      </c>
      <c r="C225" s="305" t="s">
        <v>1238</v>
      </c>
      <c r="D225" s="290">
        <f>D226</f>
        <v>0</v>
      </c>
      <c r="E225" s="290">
        <f>E226</f>
        <v>0</v>
      </c>
    </row>
    <row r="226" spans="1:5">
      <c r="A226" s="299">
        <v>2206</v>
      </c>
      <c r="B226" s="306">
        <v>432100</v>
      </c>
      <c r="C226" s="301" t="s">
        <v>627</v>
      </c>
      <c r="D226" s="293"/>
      <c r="E226" s="285"/>
    </row>
    <row r="227" spans="1:5" s="244" customFormat="1">
      <c r="A227" s="295">
        <v>2207</v>
      </c>
      <c r="B227" s="238">
        <v>433000</v>
      </c>
      <c r="C227" s="297" t="s">
        <v>1239</v>
      </c>
      <c r="D227" s="284">
        <f>D228</f>
        <v>0</v>
      </c>
      <c r="E227" s="284">
        <f>E228</f>
        <v>0</v>
      </c>
    </row>
    <row r="228" spans="1:5">
      <c r="A228" s="299">
        <v>2208</v>
      </c>
      <c r="B228" s="245">
        <v>433100</v>
      </c>
      <c r="C228" s="258" t="s">
        <v>515</v>
      </c>
      <c r="D228" s="285"/>
      <c r="E228" s="285"/>
    </row>
    <row r="229" spans="1:5" s="244" customFormat="1">
      <c r="A229" s="295">
        <v>2209</v>
      </c>
      <c r="B229" s="235">
        <v>434000</v>
      </c>
      <c r="C229" s="256" t="s">
        <v>1240</v>
      </c>
      <c r="D229" s="284">
        <f>SUM(D230:D232)</f>
        <v>0</v>
      </c>
      <c r="E229" s="284">
        <f>SUM(E230:E232)</f>
        <v>0</v>
      </c>
    </row>
    <row r="230" spans="1:5">
      <c r="A230" s="299">
        <v>2210</v>
      </c>
      <c r="B230" s="245">
        <v>434100</v>
      </c>
      <c r="C230" s="258" t="s">
        <v>1241</v>
      </c>
      <c r="D230" s="285"/>
      <c r="E230" s="285"/>
    </row>
    <row r="231" spans="1:5">
      <c r="A231" s="299">
        <v>2211</v>
      </c>
      <c r="B231" s="245">
        <v>434200</v>
      </c>
      <c r="C231" s="258" t="s">
        <v>517</v>
      </c>
      <c r="D231" s="285"/>
      <c r="E231" s="285"/>
    </row>
    <row r="232" spans="1:5">
      <c r="A232" s="299">
        <v>2212</v>
      </c>
      <c r="B232" s="307">
        <v>434300</v>
      </c>
      <c r="C232" s="308" t="s">
        <v>518</v>
      </c>
      <c r="D232" s="285"/>
      <c r="E232" s="285"/>
    </row>
    <row r="233" spans="1:5" s="244" customFormat="1">
      <c r="A233" s="296">
        <v>2213</v>
      </c>
      <c r="B233" s="304">
        <v>435000</v>
      </c>
      <c r="C233" s="305" t="s">
        <v>1242</v>
      </c>
      <c r="D233" s="290">
        <f>D234</f>
        <v>0</v>
      </c>
      <c r="E233" s="290">
        <f>E234</f>
        <v>0</v>
      </c>
    </row>
    <row r="234" spans="1:5">
      <c r="A234" s="309">
        <v>2214</v>
      </c>
      <c r="B234" s="306">
        <v>435100</v>
      </c>
      <c r="C234" s="301" t="s">
        <v>519</v>
      </c>
      <c r="D234" s="293"/>
      <c r="E234" s="285"/>
    </row>
    <row r="235" spans="1:5" s="244" customFormat="1" ht="24">
      <c r="A235" s="295">
        <v>2215</v>
      </c>
      <c r="B235" s="238">
        <v>440000</v>
      </c>
      <c r="C235" s="297" t="s">
        <v>1243</v>
      </c>
      <c r="D235" s="284">
        <f>D236+D246+D253+D255</f>
        <v>37</v>
      </c>
      <c r="E235" s="284">
        <f>E236+E246+E253+E255</f>
        <v>28</v>
      </c>
    </row>
    <row r="236" spans="1:5" s="244" customFormat="1">
      <c r="A236" s="295">
        <v>2216</v>
      </c>
      <c r="B236" s="235">
        <v>441000</v>
      </c>
      <c r="C236" s="256" t="s">
        <v>1244</v>
      </c>
      <c r="D236" s="284">
        <f>SUM(D237:D245)</f>
        <v>0</v>
      </c>
      <c r="E236" s="284">
        <f>SUM(E237:E245)</f>
        <v>0</v>
      </c>
    </row>
    <row r="237" spans="1:5">
      <c r="A237" s="299">
        <v>2217</v>
      </c>
      <c r="B237" s="245">
        <v>441100</v>
      </c>
      <c r="C237" s="258" t="s">
        <v>275</v>
      </c>
      <c r="D237" s="285"/>
      <c r="E237" s="285"/>
    </row>
    <row r="238" spans="1:5">
      <c r="A238" s="299">
        <v>2218</v>
      </c>
      <c r="B238" s="245">
        <v>441200</v>
      </c>
      <c r="C238" s="258" t="s">
        <v>276</v>
      </c>
      <c r="D238" s="285"/>
      <c r="E238" s="285"/>
    </row>
    <row r="239" spans="1:5">
      <c r="A239" s="299">
        <v>2219</v>
      </c>
      <c r="B239" s="245">
        <v>441300</v>
      </c>
      <c r="C239" s="258" t="s">
        <v>277</v>
      </c>
      <c r="D239" s="285"/>
      <c r="E239" s="285"/>
    </row>
    <row r="240" spans="1:5">
      <c r="A240" s="299">
        <v>2220</v>
      </c>
      <c r="B240" s="245">
        <v>441400</v>
      </c>
      <c r="C240" s="258" t="s">
        <v>278</v>
      </c>
      <c r="D240" s="285"/>
      <c r="E240" s="285"/>
    </row>
    <row r="241" spans="1:5">
      <c r="A241" s="299">
        <v>2221</v>
      </c>
      <c r="B241" s="245">
        <v>441500</v>
      </c>
      <c r="C241" s="258" t="s">
        <v>279</v>
      </c>
      <c r="D241" s="285"/>
      <c r="E241" s="285"/>
    </row>
    <row r="242" spans="1:5">
      <c r="A242" s="299">
        <v>2222</v>
      </c>
      <c r="B242" s="245">
        <v>441600</v>
      </c>
      <c r="C242" s="258" t="s">
        <v>366</v>
      </c>
      <c r="D242" s="285"/>
      <c r="E242" s="285"/>
    </row>
    <row r="243" spans="1:5">
      <c r="A243" s="299">
        <v>2223</v>
      </c>
      <c r="B243" s="245">
        <v>441700</v>
      </c>
      <c r="C243" s="258" t="s">
        <v>150</v>
      </c>
      <c r="D243" s="285"/>
      <c r="E243" s="285"/>
    </row>
    <row r="244" spans="1:5">
      <c r="A244" s="299">
        <v>2224</v>
      </c>
      <c r="B244" s="245">
        <v>441800</v>
      </c>
      <c r="C244" s="258" t="s">
        <v>151</v>
      </c>
      <c r="D244" s="285"/>
      <c r="E244" s="285"/>
    </row>
    <row r="245" spans="1:5">
      <c r="A245" s="299">
        <v>2225</v>
      </c>
      <c r="B245" s="245">
        <v>441900</v>
      </c>
      <c r="C245" s="258" t="s">
        <v>112</v>
      </c>
      <c r="D245" s="285"/>
      <c r="E245" s="285"/>
    </row>
    <row r="246" spans="1:5" s="244" customFormat="1">
      <c r="A246" s="295">
        <v>2226</v>
      </c>
      <c r="B246" s="235">
        <v>442000</v>
      </c>
      <c r="C246" s="256" t="s">
        <v>1245</v>
      </c>
      <c r="D246" s="284">
        <f>SUM(D247:D252)</f>
        <v>0</v>
      </c>
      <c r="E246" s="284">
        <f>SUM(E247:E252)</f>
        <v>0</v>
      </c>
    </row>
    <row r="247" spans="1:5" ht="24">
      <c r="A247" s="299">
        <v>2227</v>
      </c>
      <c r="B247" s="245">
        <v>442100</v>
      </c>
      <c r="C247" s="258" t="s">
        <v>628</v>
      </c>
      <c r="D247" s="285"/>
      <c r="E247" s="285"/>
    </row>
    <row r="248" spans="1:5">
      <c r="A248" s="299">
        <v>2228</v>
      </c>
      <c r="B248" s="245">
        <v>442200</v>
      </c>
      <c r="C248" s="258" t="s">
        <v>152</v>
      </c>
      <c r="D248" s="285"/>
      <c r="E248" s="285"/>
    </row>
    <row r="249" spans="1:5">
      <c r="A249" s="299">
        <v>2229</v>
      </c>
      <c r="B249" s="245">
        <v>442300</v>
      </c>
      <c r="C249" s="258" t="s">
        <v>153</v>
      </c>
      <c r="D249" s="285"/>
      <c r="E249" s="285"/>
    </row>
    <row r="250" spans="1:5">
      <c r="A250" s="299">
        <v>2230</v>
      </c>
      <c r="B250" s="245">
        <v>442400</v>
      </c>
      <c r="C250" s="258" t="s">
        <v>154</v>
      </c>
      <c r="D250" s="285"/>
      <c r="E250" s="285"/>
    </row>
    <row r="251" spans="1:5">
      <c r="A251" s="299">
        <v>2231</v>
      </c>
      <c r="B251" s="245">
        <v>442500</v>
      </c>
      <c r="C251" s="258" t="s">
        <v>368</v>
      </c>
      <c r="D251" s="285"/>
      <c r="E251" s="285"/>
    </row>
    <row r="252" spans="1:5">
      <c r="A252" s="299">
        <v>2232</v>
      </c>
      <c r="B252" s="245">
        <v>442600</v>
      </c>
      <c r="C252" s="258" t="s">
        <v>369</v>
      </c>
      <c r="D252" s="285"/>
      <c r="E252" s="285"/>
    </row>
    <row r="253" spans="1:5" s="244" customFormat="1">
      <c r="A253" s="295">
        <v>2233</v>
      </c>
      <c r="B253" s="235">
        <v>443000</v>
      </c>
      <c r="C253" s="256" t="s">
        <v>1246</v>
      </c>
      <c r="D253" s="284">
        <f>D254</f>
        <v>0</v>
      </c>
      <c r="E253" s="284">
        <f>E254</f>
        <v>0</v>
      </c>
    </row>
    <row r="254" spans="1:5">
      <c r="A254" s="299">
        <v>2234</v>
      </c>
      <c r="B254" s="245">
        <v>443100</v>
      </c>
      <c r="C254" s="258" t="s">
        <v>520</v>
      </c>
      <c r="D254" s="285"/>
      <c r="E254" s="285"/>
    </row>
    <row r="255" spans="1:5" s="244" customFormat="1">
      <c r="A255" s="295">
        <v>2235</v>
      </c>
      <c r="B255" s="235">
        <v>444000</v>
      </c>
      <c r="C255" s="256" t="s">
        <v>1247</v>
      </c>
      <c r="D255" s="284">
        <f>SUM(D256:D258)</f>
        <v>37</v>
      </c>
      <c r="E255" s="284">
        <f>SUM(E256:E258)</f>
        <v>28</v>
      </c>
    </row>
    <row r="256" spans="1:5">
      <c r="A256" s="299">
        <v>2236</v>
      </c>
      <c r="B256" s="245">
        <v>444100</v>
      </c>
      <c r="C256" s="258" t="s">
        <v>538</v>
      </c>
      <c r="D256" s="285"/>
      <c r="E256" s="285"/>
    </row>
    <row r="257" spans="1:5">
      <c r="A257" s="299">
        <v>2237</v>
      </c>
      <c r="B257" s="245">
        <v>444200</v>
      </c>
      <c r="C257" s="258" t="s">
        <v>539</v>
      </c>
      <c r="D257" s="285">
        <v>37</v>
      </c>
      <c r="E257" s="285">
        <v>28</v>
      </c>
    </row>
    <row r="258" spans="1:5">
      <c r="A258" s="299">
        <v>2238</v>
      </c>
      <c r="B258" s="245">
        <v>444300</v>
      </c>
      <c r="C258" s="258" t="s">
        <v>629</v>
      </c>
      <c r="D258" s="285"/>
      <c r="E258" s="285"/>
    </row>
    <row r="259" spans="1:5" s="244" customFormat="1">
      <c r="A259" s="295">
        <v>2239</v>
      </c>
      <c r="B259" s="235">
        <v>450000</v>
      </c>
      <c r="C259" s="256" t="s">
        <v>1248</v>
      </c>
      <c r="D259" s="284">
        <f>D260+D263+D266+D269</f>
        <v>0</v>
      </c>
      <c r="E259" s="284">
        <f>E260+E263+E266+E269</f>
        <v>0</v>
      </c>
    </row>
    <row r="260" spans="1:5" s="244" customFormat="1" ht="24">
      <c r="A260" s="295">
        <v>2240</v>
      </c>
      <c r="B260" s="235">
        <v>451000</v>
      </c>
      <c r="C260" s="256" t="s">
        <v>1249</v>
      </c>
      <c r="D260" s="284">
        <f>D261+D262</f>
        <v>0</v>
      </c>
      <c r="E260" s="284">
        <f>E261+E262</f>
        <v>0</v>
      </c>
    </row>
    <row r="261" spans="1:5" ht="24">
      <c r="A261" s="299">
        <v>2241</v>
      </c>
      <c r="B261" s="245">
        <v>451100</v>
      </c>
      <c r="C261" s="258" t="s">
        <v>292</v>
      </c>
      <c r="D261" s="285"/>
      <c r="E261" s="285"/>
    </row>
    <row r="262" spans="1:5" ht="24">
      <c r="A262" s="299">
        <v>2242</v>
      </c>
      <c r="B262" s="245">
        <v>451200</v>
      </c>
      <c r="C262" s="258" t="s">
        <v>293</v>
      </c>
      <c r="D262" s="285"/>
      <c r="E262" s="285"/>
    </row>
    <row r="263" spans="1:5" s="244" customFormat="1" ht="24">
      <c r="A263" s="295">
        <v>2243</v>
      </c>
      <c r="B263" s="235">
        <v>452000</v>
      </c>
      <c r="C263" s="256" t="s">
        <v>1250</v>
      </c>
      <c r="D263" s="284">
        <f>D264+D265</f>
        <v>0</v>
      </c>
      <c r="E263" s="284">
        <f>E264+E265</f>
        <v>0</v>
      </c>
    </row>
    <row r="264" spans="1:5">
      <c r="A264" s="299">
        <v>2244</v>
      </c>
      <c r="B264" s="245">
        <v>452100</v>
      </c>
      <c r="C264" s="258" t="s">
        <v>294</v>
      </c>
      <c r="D264" s="285"/>
      <c r="E264" s="285"/>
    </row>
    <row r="265" spans="1:5">
      <c r="A265" s="299">
        <v>2245</v>
      </c>
      <c r="B265" s="245">
        <v>452200</v>
      </c>
      <c r="C265" s="258" t="s">
        <v>295</v>
      </c>
      <c r="D265" s="285"/>
      <c r="E265" s="285"/>
    </row>
    <row r="266" spans="1:5" s="244" customFormat="1" ht="24">
      <c r="A266" s="295">
        <v>2246</v>
      </c>
      <c r="B266" s="235">
        <v>453000</v>
      </c>
      <c r="C266" s="256" t="s">
        <v>1251</v>
      </c>
      <c r="D266" s="284">
        <f>D267+D268</f>
        <v>0</v>
      </c>
      <c r="E266" s="284">
        <f>E267+E268</f>
        <v>0</v>
      </c>
    </row>
    <row r="267" spans="1:5">
      <c r="A267" s="299">
        <v>2247</v>
      </c>
      <c r="B267" s="245">
        <v>453100</v>
      </c>
      <c r="C267" s="258" t="s">
        <v>296</v>
      </c>
      <c r="D267" s="285"/>
      <c r="E267" s="285"/>
    </row>
    <row r="268" spans="1:5">
      <c r="A268" s="299">
        <v>2248</v>
      </c>
      <c r="B268" s="245">
        <v>453200</v>
      </c>
      <c r="C268" s="258" t="s">
        <v>297</v>
      </c>
      <c r="D268" s="285"/>
      <c r="E268" s="285"/>
    </row>
    <row r="269" spans="1:5" s="244" customFormat="1">
      <c r="A269" s="295">
        <v>2249</v>
      </c>
      <c r="B269" s="235">
        <v>454000</v>
      </c>
      <c r="C269" s="256" t="s">
        <v>1252</v>
      </c>
      <c r="D269" s="284">
        <f>D270+D271</f>
        <v>0</v>
      </c>
      <c r="E269" s="284">
        <f>E270+E271</f>
        <v>0</v>
      </c>
    </row>
    <row r="270" spans="1:5">
      <c r="A270" s="299">
        <v>2250</v>
      </c>
      <c r="B270" s="245">
        <v>454100</v>
      </c>
      <c r="C270" s="258" t="s">
        <v>298</v>
      </c>
      <c r="D270" s="285"/>
      <c r="E270" s="285"/>
    </row>
    <row r="271" spans="1:5">
      <c r="A271" s="299">
        <v>2251</v>
      </c>
      <c r="B271" s="245">
        <v>454200</v>
      </c>
      <c r="C271" s="258" t="s">
        <v>299</v>
      </c>
      <c r="D271" s="285"/>
      <c r="E271" s="285"/>
    </row>
    <row r="272" spans="1:5" s="244" customFormat="1" ht="24">
      <c r="A272" s="295">
        <v>2252</v>
      </c>
      <c r="B272" s="235">
        <v>460000</v>
      </c>
      <c r="C272" s="256" t="s">
        <v>1253</v>
      </c>
      <c r="D272" s="284">
        <f>D273+D276+D279+D282+D285</f>
        <v>0</v>
      </c>
      <c r="E272" s="284">
        <f>E273+E276+E279+E282+E285</f>
        <v>0</v>
      </c>
    </row>
    <row r="273" spans="1:5" s="244" customFormat="1">
      <c r="A273" s="295">
        <v>2253</v>
      </c>
      <c r="B273" s="235">
        <v>461000</v>
      </c>
      <c r="C273" s="256" t="s">
        <v>1254</v>
      </c>
      <c r="D273" s="284">
        <f>D274+D275</f>
        <v>0</v>
      </c>
      <c r="E273" s="284">
        <f>E274+E275</f>
        <v>0</v>
      </c>
    </row>
    <row r="274" spans="1:5">
      <c r="A274" s="299">
        <v>2254</v>
      </c>
      <c r="B274" s="245">
        <v>461100</v>
      </c>
      <c r="C274" s="258" t="s">
        <v>300</v>
      </c>
      <c r="D274" s="285"/>
      <c r="E274" s="285"/>
    </row>
    <row r="275" spans="1:5">
      <c r="A275" s="299">
        <v>2255</v>
      </c>
      <c r="B275" s="245">
        <v>461200</v>
      </c>
      <c r="C275" s="258" t="s">
        <v>301</v>
      </c>
      <c r="D275" s="285"/>
      <c r="E275" s="285"/>
    </row>
    <row r="276" spans="1:5" s="244" customFormat="1" ht="24">
      <c r="A276" s="295">
        <v>2256</v>
      </c>
      <c r="B276" s="235">
        <v>462000</v>
      </c>
      <c r="C276" s="256" t="s">
        <v>1255</v>
      </c>
      <c r="D276" s="284">
        <f>D277+D278</f>
        <v>0</v>
      </c>
      <c r="E276" s="284">
        <f>E277+E278</f>
        <v>0</v>
      </c>
    </row>
    <row r="277" spans="1:5">
      <c r="A277" s="299">
        <v>2257</v>
      </c>
      <c r="B277" s="245">
        <v>462100</v>
      </c>
      <c r="C277" s="258" t="s">
        <v>521</v>
      </c>
      <c r="D277" s="285"/>
      <c r="E277" s="285"/>
    </row>
    <row r="278" spans="1:5">
      <c r="A278" s="299">
        <v>2258</v>
      </c>
      <c r="B278" s="245">
        <v>462200</v>
      </c>
      <c r="C278" s="258" t="s">
        <v>398</v>
      </c>
      <c r="D278" s="285"/>
      <c r="E278" s="285"/>
    </row>
    <row r="279" spans="1:5" s="244" customFormat="1">
      <c r="A279" s="295">
        <v>2259</v>
      </c>
      <c r="B279" s="235">
        <v>463000</v>
      </c>
      <c r="C279" s="256" t="s">
        <v>1256</v>
      </c>
      <c r="D279" s="284">
        <f>D280+D281</f>
        <v>0</v>
      </c>
      <c r="E279" s="284">
        <f>E280+E281</f>
        <v>0</v>
      </c>
    </row>
    <row r="280" spans="1:5">
      <c r="A280" s="299">
        <v>2260</v>
      </c>
      <c r="B280" s="245">
        <v>463100</v>
      </c>
      <c r="C280" s="258" t="s">
        <v>264</v>
      </c>
      <c r="D280" s="285"/>
      <c r="E280" s="285"/>
    </row>
    <row r="281" spans="1:5">
      <c r="A281" s="299">
        <v>2261</v>
      </c>
      <c r="B281" s="245">
        <v>463200</v>
      </c>
      <c r="C281" s="258" t="s">
        <v>367</v>
      </c>
      <c r="D281" s="285"/>
      <c r="E281" s="285"/>
    </row>
    <row r="282" spans="1:5" s="244" customFormat="1" ht="24">
      <c r="A282" s="295">
        <v>2262</v>
      </c>
      <c r="B282" s="235">
        <v>464000</v>
      </c>
      <c r="C282" s="256" t="s">
        <v>1257</v>
      </c>
      <c r="D282" s="284">
        <f>D283+D284</f>
        <v>0</v>
      </c>
      <c r="E282" s="284">
        <f>E283+E284</f>
        <v>0</v>
      </c>
    </row>
    <row r="283" spans="1:5">
      <c r="A283" s="299">
        <v>2263</v>
      </c>
      <c r="B283" s="245">
        <v>464100</v>
      </c>
      <c r="C283" s="258" t="s">
        <v>53</v>
      </c>
      <c r="D283" s="285"/>
      <c r="E283" s="285"/>
    </row>
    <row r="284" spans="1:5" ht="24">
      <c r="A284" s="299">
        <v>2264</v>
      </c>
      <c r="B284" s="307">
        <v>464200</v>
      </c>
      <c r="C284" s="308" t="s">
        <v>54</v>
      </c>
      <c r="D284" s="285"/>
      <c r="E284" s="285"/>
    </row>
    <row r="285" spans="1:5" s="244" customFormat="1">
      <c r="A285" s="295">
        <v>2265</v>
      </c>
      <c r="B285" s="304">
        <v>465000</v>
      </c>
      <c r="C285" s="305" t="s">
        <v>1258</v>
      </c>
      <c r="D285" s="290">
        <f>D286+D287</f>
        <v>0</v>
      </c>
      <c r="E285" s="290">
        <f>E286+E287</f>
        <v>0</v>
      </c>
    </row>
    <row r="286" spans="1:5">
      <c r="A286" s="299">
        <v>2266</v>
      </c>
      <c r="B286" s="306">
        <v>465100</v>
      </c>
      <c r="C286" s="301" t="s">
        <v>55</v>
      </c>
      <c r="D286" s="293"/>
      <c r="E286" s="285"/>
    </row>
    <row r="287" spans="1:5">
      <c r="A287" s="299">
        <v>2267</v>
      </c>
      <c r="B287" s="306">
        <v>465200</v>
      </c>
      <c r="C287" s="303" t="s">
        <v>56</v>
      </c>
      <c r="D287" s="293"/>
      <c r="E287" s="285"/>
    </row>
    <row r="288" spans="1:5" s="244" customFormat="1" ht="24">
      <c r="A288" s="295">
        <v>2268</v>
      </c>
      <c r="B288" s="310">
        <v>470000</v>
      </c>
      <c r="C288" s="305" t="s">
        <v>1259</v>
      </c>
      <c r="D288" s="290">
        <f>D289+D293</f>
        <v>0</v>
      </c>
      <c r="E288" s="290">
        <f>E289+E293</f>
        <v>0</v>
      </c>
    </row>
    <row r="289" spans="1:5" s="244" customFormat="1" ht="36">
      <c r="A289" s="295">
        <v>2269</v>
      </c>
      <c r="B289" s="294">
        <v>471000</v>
      </c>
      <c r="C289" s="305" t="s">
        <v>1260</v>
      </c>
      <c r="D289" s="290">
        <f>SUM(D290:D292)</f>
        <v>0</v>
      </c>
      <c r="E289" s="284">
        <f>SUM(E290:E292)</f>
        <v>0</v>
      </c>
    </row>
    <row r="290" spans="1:5" ht="24">
      <c r="A290" s="299">
        <v>2270</v>
      </c>
      <c r="B290" s="245">
        <v>471100</v>
      </c>
      <c r="C290" s="311" t="s">
        <v>163</v>
      </c>
      <c r="D290" s="285"/>
      <c r="E290" s="285"/>
    </row>
    <row r="291" spans="1:5" ht="24">
      <c r="A291" s="299">
        <v>2271</v>
      </c>
      <c r="B291" s="245">
        <v>471200</v>
      </c>
      <c r="C291" s="258" t="s">
        <v>85</v>
      </c>
      <c r="D291" s="285"/>
      <c r="E291" s="285"/>
    </row>
    <row r="292" spans="1:5" ht="24">
      <c r="A292" s="299">
        <v>2272</v>
      </c>
      <c r="B292" s="245">
        <v>471900</v>
      </c>
      <c r="C292" s="258" t="s">
        <v>86</v>
      </c>
      <c r="D292" s="285"/>
      <c r="E292" s="285"/>
    </row>
    <row r="293" spans="1:5" s="244" customFormat="1" ht="24">
      <c r="A293" s="295">
        <v>2273</v>
      </c>
      <c r="B293" s="235">
        <v>472000</v>
      </c>
      <c r="C293" s="256" t="s">
        <v>1261</v>
      </c>
      <c r="D293" s="284">
        <f>SUM(D294:D302)</f>
        <v>0</v>
      </c>
      <c r="E293" s="284">
        <f>SUM(E294:E302)</f>
        <v>0</v>
      </c>
    </row>
    <row r="294" spans="1:5">
      <c r="A294" s="299">
        <v>2274</v>
      </c>
      <c r="B294" s="245">
        <v>472100</v>
      </c>
      <c r="C294" s="258" t="s">
        <v>87</v>
      </c>
      <c r="D294" s="285"/>
      <c r="E294" s="285"/>
    </row>
    <row r="295" spans="1:5">
      <c r="A295" s="299">
        <v>2275</v>
      </c>
      <c r="B295" s="245">
        <v>472200</v>
      </c>
      <c r="C295" s="258" t="s">
        <v>1262</v>
      </c>
      <c r="D295" s="285"/>
      <c r="E295" s="285"/>
    </row>
    <row r="296" spans="1:5">
      <c r="A296" s="299">
        <v>2276</v>
      </c>
      <c r="B296" s="245">
        <v>472300</v>
      </c>
      <c r="C296" s="258" t="s">
        <v>1263</v>
      </c>
      <c r="D296" s="285"/>
      <c r="E296" s="285"/>
    </row>
    <row r="297" spans="1:5">
      <c r="A297" s="299">
        <v>2277</v>
      </c>
      <c r="B297" s="245">
        <v>472400</v>
      </c>
      <c r="C297" s="258" t="s">
        <v>1264</v>
      </c>
      <c r="D297" s="285"/>
      <c r="E297" s="285"/>
    </row>
    <row r="298" spans="1:5">
      <c r="A298" s="299">
        <v>2278</v>
      </c>
      <c r="B298" s="245">
        <v>472500</v>
      </c>
      <c r="C298" s="258" t="s">
        <v>36</v>
      </c>
      <c r="D298" s="285"/>
      <c r="E298" s="285"/>
    </row>
    <row r="299" spans="1:5">
      <c r="A299" s="299">
        <v>2279</v>
      </c>
      <c r="B299" s="245">
        <v>472600</v>
      </c>
      <c r="C299" s="258" t="s">
        <v>37</v>
      </c>
      <c r="D299" s="285"/>
      <c r="E299" s="285"/>
    </row>
    <row r="300" spans="1:5">
      <c r="A300" s="299">
        <v>2280</v>
      </c>
      <c r="B300" s="245">
        <v>472700</v>
      </c>
      <c r="C300" s="258" t="s">
        <v>1265</v>
      </c>
      <c r="D300" s="285"/>
      <c r="E300" s="285"/>
    </row>
    <row r="301" spans="1:5">
      <c r="A301" s="299">
        <v>2281</v>
      </c>
      <c r="B301" s="245">
        <v>472800</v>
      </c>
      <c r="C301" s="258" t="s">
        <v>1266</v>
      </c>
      <c r="D301" s="285"/>
      <c r="E301" s="285"/>
    </row>
    <row r="302" spans="1:5">
      <c r="A302" s="299">
        <v>2282</v>
      </c>
      <c r="B302" s="245">
        <v>472900</v>
      </c>
      <c r="C302" s="308" t="s">
        <v>548</v>
      </c>
      <c r="D302" s="285"/>
      <c r="E302" s="285"/>
    </row>
    <row r="303" spans="1:5" s="244" customFormat="1">
      <c r="A303" s="295">
        <v>2283</v>
      </c>
      <c r="B303" s="294">
        <v>480000</v>
      </c>
      <c r="C303" s="305" t="s">
        <v>1267</v>
      </c>
      <c r="D303" s="290">
        <f>D304+D307+D311+D313+D316+D318</f>
        <v>120</v>
      </c>
      <c r="E303" s="290">
        <f>E304+E307+E311+E313+E316+E318</f>
        <v>104</v>
      </c>
    </row>
    <row r="304" spans="1:5" s="244" customFormat="1" ht="24">
      <c r="A304" s="295">
        <v>2284</v>
      </c>
      <c r="B304" s="294">
        <v>481000</v>
      </c>
      <c r="C304" s="305" t="s">
        <v>1268</v>
      </c>
      <c r="D304" s="290">
        <f>D305+D306</f>
        <v>0</v>
      </c>
      <c r="E304" s="284">
        <f>E305+E306</f>
        <v>0</v>
      </c>
    </row>
    <row r="305" spans="1:5" ht="24">
      <c r="A305" s="299">
        <v>2285</v>
      </c>
      <c r="B305" s="245">
        <v>481100</v>
      </c>
      <c r="C305" s="311" t="s">
        <v>302</v>
      </c>
      <c r="D305" s="285"/>
      <c r="E305" s="285"/>
    </row>
    <row r="306" spans="1:5">
      <c r="A306" s="299">
        <v>2286</v>
      </c>
      <c r="B306" s="245">
        <v>481900</v>
      </c>
      <c r="C306" s="258" t="s">
        <v>303</v>
      </c>
      <c r="D306" s="285"/>
      <c r="E306" s="285"/>
    </row>
    <row r="307" spans="1:5" s="244" customFormat="1" ht="24">
      <c r="A307" s="295">
        <v>2287</v>
      </c>
      <c r="B307" s="237">
        <v>482000</v>
      </c>
      <c r="C307" s="300" t="s">
        <v>1690</v>
      </c>
      <c r="D307" s="284">
        <f>SUM(D308:D310)</f>
        <v>120</v>
      </c>
      <c r="E307" s="284">
        <f>SUM(E308:E310)</f>
        <v>104</v>
      </c>
    </row>
    <row r="308" spans="1:5">
      <c r="A308" s="309">
        <v>2288</v>
      </c>
      <c r="B308" s="306">
        <v>482100</v>
      </c>
      <c r="C308" s="301" t="s">
        <v>149</v>
      </c>
      <c r="D308" s="293">
        <v>113</v>
      </c>
      <c r="E308" s="285">
        <v>27</v>
      </c>
    </row>
    <row r="309" spans="1:5">
      <c r="A309" s="309">
        <v>2289</v>
      </c>
      <c r="B309" s="306">
        <v>482200</v>
      </c>
      <c r="C309" s="301" t="s">
        <v>57</v>
      </c>
      <c r="D309" s="293">
        <v>7</v>
      </c>
      <c r="E309" s="285">
        <v>77</v>
      </c>
    </row>
    <row r="310" spans="1:5">
      <c r="A310" s="309">
        <v>2290</v>
      </c>
      <c r="B310" s="306">
        <v>482300</v>
      </c>
      <c r="C310" s="301" t="s">
        <v>1691</v>
      </c>
      <c r="D310" s="293"/>
      <c r="E310" s="285"/>
    </row>
    <row r="311" spans="1:5" s="244" customFormat="1">
      <c r="A311" s="296">
        <v>2291</v>
      </c>
      <c r="B311" s="235">
        <v>483000</v>
      </c>
      <c r="C311" s="256" t="s">
        <v>1269</v>
      </c>
      <c r="D311" s="284">
        <f>D312</f>
        <v>0</v>
      </c>
      <c r="E311" s="284">
        <f>E312</f>
        <v>0</v>
      </c>
    </row>
    <row r="312" spans="1:5">
      <c r="A312" s="309">
        <v>2292</v>
      </c>
      <c r="B312" s="245">
        <v>483100</v>
      </c>
      <c r="C312" s="258" t="s">
        <v>0</v>
      </c>
      <c r="D312" s="285"/>
      <c r="E312" s="285"/>
    </row>
    <row r="313" spans="1:5" s="244" customFormat="1" ht="36">
      <c r="A313" s="296">
        <v>2293</v>
      </c>
      <c r="B313" s="235">
        <v>484000</v>
      </c>
      <c r="C313" s="256" t="s">
        <v>1270</v>
      </c>
      <c r="D313" s="284">
        <f>D314+D315</f>
        <v>0</v>
      </c>
      <c r="E313" s="284">
        <f>E314+E315</f>
        <v>0</v>
      </c>
    </row>
    <row r="314" spans="1:5">
      <c r="A314" s="309">
        <v>2294</v>
      </c>
      <c r="B314" s="245">
        <v>484100</v>
      </c>
      <c r="C314" s="258" t="s">
        <v>1271</v>
      </c>
      <c r="D314" s="285"/>
      <c r="E314" s="285"/>
    </row>
    <row r="315" spans="1:5">
      <c r="A315" s="309">
        <v>2295</v>
      </c>
      <c r="B315" s="245">
        <v>484200</v>
      </c>
      <c r="C315" s="258" t="s">
        <v>383</v>
      </c>
      <c r="D315" s="285"/>
      <c r="E315" s="285"/>
    </row>
    <row r="316" spans="1:5" s="244" customFormat="1" ht="24">
      <c r="A316" s="296">
        <v>2296</v>
      </c>
      <c r="B316" s="235">
        <v>485000</v>
      </c>
      <c r="C316" s="256" t="s">
        <v>1272</v>
      </c>
      <c r="D316" s="284">
        <f>D317</f>
        <v>0</v>
      </c>
      <c r="E316" s="284">
        <f>E317</f>
        <v>0</v>
      </c>
    </row>
    <row r="317" spans="1:5" ht="24">
      <c r="A317" s="309">
        <v>2297</v>
      </c>
      <c r="B317" s="307">
        <v>485100</v>
      </c>
      <c r="C317" s="308" t="s">
        <v>1273</v>
      </c>
      <c r="D317" s="285"/>
      <c r="E317" s="285"/>
    </row>
    <row r="318" spans="1:5" s="244" customFormat="1" ht="36">
      <c r="A318" s="296">
        <v>2298</v>
      </c>
      <c r="B318" s="304">
        <v>489000</v>
      </c>
      <c r="C318" s="305" t="s">
        <v>1274</v>
      </c>
      <c r="D318" s="290">
        <f>D319</f>
        <v>0</v>
      </c>
      <c r="E318" s="290">
        <f>E319</f>
        <v>0</v>
      </c>
    </row>
    <row r="319" spans="1:5" ht="24">
      <c r="A319" s="309">
        <v>2299</v>
      </c>
      <c r="B319" s="306">
        <v>489100</v>
      </c>
      <c r="C319" s="301" t="s">
        <v>491</v>
      </c>
      <c r="D319" s="293"/>
      <c r="E319" s="285"/>
    </row>
    <row r="320" spans="1:5" s="244" customFormat="1" ht="24">
      <c r="A320" s="296">
        <v>2300</v>
      </c>
      <c r="B320" s="304">
        <v>500000</v>
      </c>
      <c r="C320" s="305" t="s">
        <v>1275</v>
      </c>
      <c r="D320" s="290">
        <f>D321+D343+D352+D355+D363</f>
        <v>7670</v>
      </c>
      <c r="E320" s="290">
        <f>E321+E343+E352+E355+E363</f>
        <v>12144</v>
      </c>
    </row>
    <row r="321" spans="1:5" s="244" customFormat="1">
      <c r="A321" s="296">
        <v>2301</v>
      </c>
      <c r="B321" s="304">
        <v>510000</v>
      </c>
      <c r="C321" s="305" t="s">
        <v>1276</v>
      </c>
      <c r="D321" s="290">
        <f>D322+D327+D337+D339+D341</f>
        <v>7670</v>
      </c>
      <c r="E321" s="290">
        <f>E322+E327+E337+E339+E341</f>
        <v>12144</v>
      </c>
    </row>
    <row r="322" spans="1:5" s="244" customFormat="1">
      <c r="A322" s="296">
        <v>2302</v>
      </c>
      <c r="B322" s="304">
        <v>511000</v>
      </c>
      <c r="C322" s="305" t="s">
        <v>1277</v>
      </c>
      <c r="D322" s="290">
        <f>SUM(D323:D326)</f>
        <v>0</v>
      </c>
      <c r="E322" s="290">
        <f>SUM(E323:E326)</f>
        <v>134</v>
      </c>
    </row>
    <row r="323" spans="1:5">
      <c r="A323" s="309">
        <v>2303</v>
      </c>
      <c r="B323" s="306">
        <v>511100</v>
      </c>
      <c r="C323" s="301" t="s">
        <v>480</v>
      </c>
      <c r="D323" s="293"/>
      <c r="E323" s="285"/>
    </row>
    <row r="324" spans="1:5">
      <c r="A324" s="309">
        <v>2304</v>
      </c>
      <c r="B324" s="306">
        <v>511200</v>
      </c>
      <c r="C324" s="301" t="s">
        <v>481</v>
      </c>
      <c r="D324" s="293"/>
      <c r="E324" s="285">
        <v>134</v>
      </c>
    </row>
    <row r="325" spans="1:5">
      <c r="A325" s="309">
        <v>2305</v>
      </c>
      <c r="B325" s="306">
        <v>511300</v>
      </c>
      <c r="C325" s="301" t="s">
        <v>482</v>
      </c>
      <c r="D325" s="293"/>
      <c r="E325" s="285"/>
    </row>
    <row r="326" spans="1:5">
      <c r="A326" s="309">
        <v>2306</v>
      </c>
      <c r="B326" s="306">
        <v>511400</v>
      </c>
      <c r="C326" s="301" t="s">
        <v>483</v>
      </c>
      <c r="D326" s="293"/>
      <c r="E326" s="285"/>
    </row>
    <row r="327" spans="1:5" s="244" customFormat="1">
      <c r="A327" s="296">
        <v>2307</v>
      </c>
      <c r="B327" s="304">
        <v>512000</v>
      </c>
      <c r="C327" s="305" t="s">
        <v>1278</v>
      </c>
      <c r="D327" s="290">
        <f>SUM(D328:D336)</f>
        <v>7670</v>
      </c>
      <c r="E327" s="290">
        <f>SUM(E328:E336)</f>
        <v>12010</v>
      </c>
    </row>
    <row r="328" spans="1:5">
      <c r="A328" s="309">
        <v>2308</v>
      </c>
      <c r="B328" s="306">
        <v>512100</v>
      </c>
      <c r="C328" s="301" t="s">
        <v>484</v>
      </c>
      <c r="D328" s="293"/>
      <c r="E328" s="285"/>
    </row>
    <row r="329" spans="1:5">
      <c r="A329" s="309">
        <v>2309</v>
      </c>
      <c r="B329" s="306">
        <v>512200</v>
      </c>
      <c r="C329" s="301" t="s">
        <v>146</v>
      </c>
      <c r="D329" s="293">
        <v>649</v>
      </c>
      <c r="E329" s="285">
        <v>1002</v>
      </c>
    </row>
    <row r="330" spans="1:5">
      <c r="A330" s="309">
        <v>2310</v>
      </c>
      <c r="B330" s="306">
        <v>512300</v>
      </c>
      <c r="C330" s="301" t="s">
        <v>147</v>
      </c>
      <c r="D330" s="293"/>
      <c r="E330" s="285"/>
    </row>
    <row r="331" spans="1:5">
      <c r="A331" s="309">
        <v>2311</v>
      </c>
      <c r="B331" s="306">
        <v>512400</v>
      </c>
      <c r="C331" s="301" t="s">
        <v>285</v>
      </c>
      <c r="D331" s="293"/>
      <c r="E331" s="285"/>
    </row>
    <row r="332" spans="1:5">
      <c r="A332" s="309">
        <v>2312</v>
      </c>
      <c r="B332" s="306">
        <v>512500</v>
      </c>
      <c r="C332" s="301" t="s">
        <v>148</v>
      </c>
      <c r="D332" s="293">
        <v>7021</v>
      </c>
      <c r="E332" s="285">
        <v>11008</v>
      </c>
    </row>
    <row r="333" spans="1:5">
      <c r="A333" s="309">
        <v>2313</v>
      </c>
      <c r="B333" s="306">
        <v>512600</v>
      </c>
      <c r="C333" s="301" t="s">
        <v>1279</v>
      </c>
      <c r="D333" s="293"/>
      <c r="E333" s="285"/>
    </row>
    <row r="334" spans="1:5">
      <c r="A334" s="309">
        <v>2314</v>
      </c>
      <c r="B334" s="306">
        <v>512700</v>
      </c>
      <c r="C334" s="301" t="s">
        <v>95</v>
      </c>
      <c r="D334" s="293"/>
      <c r="E334" s="285"/>
    </row>
    <row r="335" spans="1:5">
      <c r="A335" s="309">
        <v>2315</v>
      </c>
      <c r="B335" s="306">
        <v>512800</v>
      </c>
      <c r="C335" s="301" t="s">
        <v>96</v>
      </c>
      <c r="D335" s="293"/>
      <c r="E335" s="285"/>
    </row>
    <row r="336" spans="1:5">
      <c r="A336" s="309">
        <v>2316</v>
      </c>
      <c r="B336" s="312">
        <v>512900</v>
      </c>
      <c r="C336" s="303" t="s">
        <v>485</v>
      </c>
      <c r="D336" s="293"/>
      <c r="E336" s="285"/>
    </row>
    <row r="337" spans="1:5" s="244" customFormat="1">
      <c r="A337" s="296">
        <v>2317</v>
      </c>
      <c r="B337" s="304">
        <v>513000</v>
      </c>
      <c r="C337" s="305" t="s">
        <v>1280</v>
      </c>
      <c r="D337" s="290">
        <f>D338</f>
        <v>0</v>
      </c>
      <c r="E337" s="290">
        <f>E338</f>
        <v>0</v>
      </c>
    </row>
    <row r="338" spans="1:5">
      <c r="A338" s="309">
        <v>2318</v>
      </c>
      <c r="B338" s="306">
        <v>513100</v>
      </c>
      <c r="C338" s="301" t="s">
        <v>492</v>
      </c>
      <c r="D338" s="293"/>
      <c r="E338" s="285"/>
    </row>
    <row r="339" spans="1:5" s="244" customFormat="1">
      <c r="A339" s="296">
        <v>2319</v>
      </c>
      <c r="B339" s="304">
        <v>514000</v>
      </c>
      <c r="C339" s="305" t="s">
        <v>1281</v>
      </c>
      <c r="D339" s="290">
        <f>D340</f>
        <v>0</v>
      </c>
      <c r="E339" s="290">
        <f>E340</f>
        <v>0</v>
      </c>
    </row>
    <row r="340" spans="1:5">
      <c r="A340" s="309">
        <v>2320</v>
      </c>
      <c r="B340" s="306">
        <v>514100</v>
      </c>
      <c r="C340" s="301" t="s">
        <v>486</v>
      </c>
      <c r="D340" s="293"/>
      <c r="E340" s="285"/>
    </row>
    <row r="341" spans="1:5" s="244" customFormat="1">
      <c r="A341" s="296">
        <v>2321</v>
      </c>
      <c r="B341" s="304">
        <v>515000</v>
      </c>
      <c r="C341" s="305" t="s">
        <v>1282</v>
      </c>
      <c r="D341" s="290">
        <f>D342</f>
        <v>0</v>
      </c>
      <c r="E341" s="290">
        <f>E342</f>
        <v>0</v>
      </c>
    </row>
    <row r="342" spans="1:5">
      <c r="A342" s="309">
        <v>2322</v>
      </c>
      <c r="B342" s="306">
        <v>515100</v>
      </c>
      <c r="C342" s="301" t="s">
        <v>390</v>
      </c>
      <c r="D342" s="293"/>
      <c r="E342" s="285"/>
    </row>
    <row r="343" spans="1:5" s="244" customFormat="1">
      <c r="A343" s="296">
        <v>2323</v>
      </c>
      <c r="B343" s="304">
        <v>520000</v>
      </c>
      <c r="C343" s="305" t="s">
        <v>1283</v>
      </c>
      <c r="D343" s="290">
        <f>D344+D346+D350</f>
        <v>0</v>
      </c>
      <c r="E343" s="290">
        <f>E344+E346+E350</f>
        <v>0</v>
      </c>
    </row>
    <row r="344" spans="1:5" s="244" customFormat="1">
      <c r="A344" s="296">
        <v>2324</v>
      </c>
      <c r="B344" s="304">
        <v>521000</v>
      </c>
      <c r="C344" s="305" t="s">
        <v>1284</v>
      </c>
      <c r="D344" s="290">
        <f>D345</f>
        <v>0</v>
      </c>
      <c r="E344" s="290">
        <f>E345</f>
        <v>0</v>
      </c>
    </row>
    <row r="345" spans="1:5">
      <c r="A345" s="309">
        <v>2325</v>
      </c>
      <c r="B345" s="306">
        <v>521100</v>
      </c>
      <c r="C345" s="301" t="s">
        <v>273</v>
      </c>
      <c r="D345" s="293"/>
      <c r="E345" s="285"/>
    </row>
    <row r="346" spans="1:5" s="244" customFormat="1">
      <c r="A346" s="296">
        <v>2326</v>
      </c>
      <c r="B346" s="304">
        <v>522000</v>
      </c>
      <c r="C346" s="305" t="s">
        <v>1285</v>
      </c>
      <c r="D346" s="290">
        <f>SUM(D347:D349)</f>
        <v>0</v>
      </c>
      <c r="E346" s="290">
        <f>SUM(E347:E349)</f>
        <v>0</v>
      </c>
    </row>
    <row r="347" spans="1:5">
      <c r="A347" s="309">
        <v>2327</v>
      </c>
      <c r="B347" s="306">
        <v>522100</v>
      </c>
      <c r="C347" s="301" t="s">
        <v>454</v>
      </c>
      <c r="D347" s="293"/>
      <c r="E347" s="285"/>
    </row>
    <row r="348" spans="1:5">
      <c r="A348" s="309">
        <v>2328</v>
      </c>
      <c r="B348" s="306">
        <v>522200</v>
      </c>
      <c r="C348" s="301" t="s">
        <v>267</v>
      </c>
      <c r="D348" s="293"/>
      <c r="E348" s="285"/>
    </row>
    <row r="349" spans="1:5">
      <c r="A349" s="309">
        <v>2329</v>
      </c>
      <c r="B349" s="312">
        <v>522300</v>
      </c>
      <c r="C349" s="303" t="s">
        <v>268</v>
      </c>
      <c r="D349" s="293"/>
      <c r="E349" s="285"/>
    </row>
    <row r="350" spans="1:5" s="244" customFormat="1">
      <c r="A350" s="296">
        <v>2330</v>
      </c>
      <c r="B350" s="304">
        <v>523000</v>
      </c>
      <c r="C350" s="305" t="s">
        <v>1286</v>
      </c>
      <c r="D350" s="290">
        <f>D351</f>
        <v>0</v>
      </c>
      <c r="E350" s="290">
        <f>E351</f>
        <v>0</v>
      </c>
    </row>
    <row r="351" spans="1:5">
      <c r="A351" s="309">
        <v>2331</v>
      </c>
      <c r="B351" s="306">
        <v>523100</v>
      </c>
      <c r="C351" s="301" t="s">
        <v>269</v>
      </c>
      <c r="D351" s="293"/>
      <c r="E351" s="285"/>
    </row>
    <row r="352" spans="1:5" s="244" customFormat="1">
      <c r="A352" s="296">
        <v>2332</v>
      </c>
      <c r="B352" s="304">
        <v>530000</v>
      </c>
      <c r="C352" s="305" t="s">
        <v>1287</v>
      </c>
      <c r="D352" s="290">
        <f>D353</f>
        <v>0</v>
      </c>
      <c r="E352" s="290">
        <f>E353</f>
        <v>0</v>
      </c>
    </row>
    <row r="353" spans="1:5" s="244" customFormat="1">
      <c r="A353" s="296">
        <v>2333</v>
      </c>
      <c r="B353" s="304">
        <v>531000</v>
      </c>
      <c r="C353" s="305" t="s">
        <v>1288</v>
      </c>
      <c r="D353" s="290">
        <f>D354</f>
        <v>0</v>
      </c>
      <c r="E353" s="290">
        <f>E354</f>
        <v>0</v>
      </c>
    </row>
    <row r="354" spans="1:5">
      <c r="A354" s="309">
        <v>2334</v>
      </c>
      <c r="B354" s="306">
        <v>531100</v>
      </c>
      <c r="C354" s="301" t="s">
        <v>365</v>
      </c>
      <c r="D354" s="293"/>
      <c r="E354" s="285"/>
    </row>
    <row r="355" spans="1:5" s="244" customFormat="1">
      <c r="A355" s="296">
        <v>2335</v>
      </c>
      <c r="B355" s="304">
        <v>540000</v>
      </c>
      <c r="C355" s="305" t="s">
        <v>1289</v>
      </c>
      <c r="D355" s="290">
        <f>D356+D358+D360</f>
        <v>0</v>
      </c>
      <c r="E355" s="290">
        <f>E356+E358+E360</f>
        <v>0</v>
      </c>
    </row>
    <row r="356" spans="1:5" s="244" customFormat="1">
      <c r="A356" s="296">
        <v>2336</v>
      </c>
      <c r="B356" s="304">
        <v>541000</v>
      </c>
      <c r="C356" s="305" t="s">
        <v>1290</v>
      </c>
      <c r="D356" s="290">
        <f>D357</f>
        <v>0</v>
      </c>
      <c r="E356" s="290">
        <f>E357</f>
        <v>0</v>
      </c>
    </row>
    <row r="357" spans="1:5">
      <c r="A357" s="309">
        <v>2337</v>
      </c>
      <c r="B357" s="306">
        <v>541100</v>
      </c>
      <c r="C357" s="301" t="s">
        <v>307</v>
      </c>
      <c r="D357" s="293"/>
      <c r="E357" s="285"/>
    </row>
    <row r="358" spans="1:5" s="244" customFormat="1">
      <c r="A358" s="296">
        <v>2338</v>
      </c>
      <c r="B358" s="304">
        <v>542000</v>
      </c>
      <c r="C358" s="305" t="s">
        <v>1291</v>
      </c>
      <c r="D358" s="290">
        <f>D359</f>
        <v>0</v>
      </c>
      <c r="E358" s="290">
        <f>E359</f>
        <v>0</v>
      </c>
    </row>
    <row r="359" spans="1:5">
      <c r="A359" s="309">
        <v>2339</v>
      </c>
      <c r="B359" s="306">
        <v>542100</v>
      </c>
      <c r="C359" s="301" t="s">
        <v>270</v>
      </c>
      <c r="D359" s="293"/>
      <c r="E359" s="285"/>
    </row>
    <row r="360" spans="1:5" s="244" customFormat="1">
      <c r="A360" s="296">
        <v>2340</v>
      </c>
      <c r="B360" s="304">
        <v>543000</v>
      </c>
      <c r="C360" s="305" t="s">
        <v>1292</v>
      </c>
      <c r="D360" s="290">
        <f>D361+D362</f>
        <v>0</v>
      </c>
      <c r="E360" s="290">
        <f>E361+E362</f>
        <v>0</v>
      </c>
    </row>
    <row r="361" spans="1:5">
      <c r="A361" s="309">
        <v>2341</v>
      </c>
      <c r="B361" s="306">
        <v>543100</v>
      </c>
      <c r="C361" s="301" t="s">
        <v>271</v>
      </c>
      <c r="D361" s="293"/>
      <c r="E361" s="285"/>
    </row>
    <row r="362" spans="1:5">
      <c r="A362" s="309">
        <v>2342</v>
      </c>
      <c r="B362" s="306">
        <v>543200</v>
      </c>
      <c r="C362" s="301" t="s">
        <v>272</v>
      </c>
      <c r="D362" s="293"/>
      <c r="E362" s="285"/>
    </row>
    <row r="363" spans="1:5" s="244" customFormat="1" ht="36">
      <c r="A363" s="296">
        <v>2343</v>
      </c>
      <c r="B363" s="304">
        <v>550000</v>
      </c>
      <c r="C363" s="305" t="s">
        <v>1293</v>
      </c>
      <c r="D363" s="290">
        <f>D364</f>
        <v>0</v>
      </c>
      <c r="E363" s="290">
        <f>E364</f>
        <v>0</v>
      </c>
    </row>
    <row r="364" spans="1:5" s="244" customFormat="1" ht="36">
      <c r="A364" s="296">
        <v>2344</v>
      </c>
      <c r="B364" s="304">
        <v>551000</v>
      </c>
      <c r="C364" s="305" t="s">
        <v>1294</v>
      </c>
      <c r="D364" s="290">
        <f>D365</f>
        <v>0</v>
      </c>
      <c r="E364" s="290">
        <f>E365</f>
        <v>0</v>
      </c>
    </row>
    <row r="365" spans="1:5" ht="24">
      <c r="A365" s="309">
        <v>2345</v>
      </c>
      <c r="B365" s="306">
        <v>551100</v>
      </c>
      <c r="C365" s="301" t="s">
        <v>533</v>
      </c>
      <c r="D365" s="293"/>
      <c r="E365" s="285"/>
    </row>
    <row r="366" spans="1:5">
      <c r="A366" s="296"/>
      <c r="B366" s="238"/>
      <c r="C366" s="313" t="s">
        <v>1295</v>
      </c>
      <c r="D366" s="284"/>
      <c r="E366" s="284"/>
    </row>
    <row r="367" spans="1:5" s="244" customFormat="1" ht="24">
      <c r="A367" s="296">
        <v>2346</v>
      </c>
      <c r="B367" s="294"/>
      <c r="C367" s="305" t="s">
        <v>1296</v>
      </c>
      <c r="D367" s="290">
        <f>IF((D21-D151)&gt;0,D21-D151,0)</f>
        <v>0</v>
      </c>
      <c r="E367" s="290">
        <f>IF((E21-E151)&gt;0,E21-E151,0)</f>
        <v>1955</v>
      </c>
    </row>
    <row r="368" spans="1:5" s="244" customFormat="1" ht="24">
      <c r="A368" s="296">
        <v>2347</v>
      </c>
      <c r="B368" s="294"/>
      <c r="C368" s="305" t="s">
        <v>1297</v>
      </c>
      <c r="D368" s="290">
        <f>IF((D151-D21)&gt;0,D151-D21,0)</f>
        <v>1831</v>
      </c>
      <c r="E368" s="290">
        <f>IF((E151-E21)&gt;0,E151-E21,0)</f>
        <v>0</v>
      </c>
    </row>
    <row r="369" spans="1:5" s="244" customFormat="1" ht="24">
      <c r="A369" s="296">
        <v>2348</v>
      </c>
      <c r="B369" s="235"/>
      <c r="C369" s="300" t="s">
        <v>1298</v>
      </c>
      <c r="D369" s="284">
        <f>D370+D371+D372+D373+D374</f>
        <v>4617</v>
      </c>
      <c r="E369" s="284">
        <f>E370+E371+E372+E373+E374</f>
        <v>6208</v>
      </c>
    </row>
    <row r="370" spans="1:5" ht="24">
      <c r="A370" s="309">
        <v>2349</v>
      </c>
      <c r="B370" s="294"/>
      <c r="C370" s="301" t="s">
        <v>1299</v>
      </c>
      <c r="D370" s="293">
        <v>4003</v>
      </c>
      <c r="E370" s="285">
        <v>3100</v>
      </c>
    </row>
    <row r="371" spans="1:5" ht="24">
      <c r="A371" s="309">
        <v>2350</v>
      </c>
      <c r="B371" s="294"/>
      <c r="C371" s="301" t="s">
        <v>1300</v>
      </c>
      <c r="D371" s="293">
        <v>614</v>
      </c>
      <c r="E371" s="285">
        <v>327</v>
      </c>
    </row>
    <row r="372" spans="1:5" ht="24">
      <c r="A372" s="309">
        <v>2351</v>
      </c>
      <c r="B372" s="294"/>
      <c r="C372" s="301" t="s">
        <v>1301</v>
      </c>
      <c r="D372" s="293"/>
      <c r="E372" s="285">
        <v>2781</v>
      </c>
    </row>
    <row r="373" spans="1:5" ht="24">
      <c r="A373" s="309">
        <v>2352</v>
      </c>
      <c r="B373" s="294"/>
      <c r="C373" s="301" t="s">
        <v>1302</v>
      </c>
      <c r="D373" s="293"/>
      <c r="E373" s="285"/>
    </row>
    <row r="374" spans="1:5" ht="24">
      <c r="A374" s="309">
        <v>2353</v>
      </c>
      <c r="B374" s="294"/>
      <c r="C374" s="303" t="s">
        <v>1303</v>
      </c>
      <c r="D374" s="293"/>
      <c r="E374" s="285"/>
    </row>
    <row r="375" spans="1:5" s="244" customFormat="1" ht="24">
      <c r="A375" s="296">
        <v>2354</v>
      </c>
      <c r="B375" s="294"/>
      <c r="C375" s="305" t="s">
        <v>1304</v>
      </c>
      <c r="D375" s="290">
        <f>D376+D377</f>
        <v>0</v>
      </c>
      <c r="E375" s="290">
        <f>E376+E377</f>
        <v>0</v>
      </c>
    </row>
    <row r="376" spans="1:5" ht="24">
      <c r="A376" s="309">
        <v>2355</v>
      </c>
      <c r="B376" s="294"/>
      <c r="C376" s="301" t="s">
        <v>1305</v>
      </c>
      <c r="D376" s="293"/>
      <c r="E376" s="285"/>
    </row>
    <row r="377" spans="1:5" ht="24">
      <c r="A377" s="309">
        <v>2356</v>
      </c>
      <c r="B377" s="294"/>
      <c r="C377" s="301" t="s">
        <v>1306</v>
      </c>
      <c r="D377" s="293"/>
      <c r="E377" s="285"/>
    </row>
    <row r="378" spans="1:5" s="244" customFormat="1" ht="24">
      <c r="A378" s="296">
        <v>2357</v>
      </c>
      <c r="B378" s="296">
        <v>321121</v>
      </c>
      <c r="C378" s="305" t="s">
        <v>2430</v>
      </c>
      <c r="D378" s="290">
        <f>IF((D367+D369-D368-D375)&gt;0,D367+D369-D368-D375,0)</f>
        <v>2786</v>
      </c>
      <c r="E378" s="290">
        <f>IF((E367+E369-E368-E375)&gt;0,E367+E369-E368-E375,0)</f>
        <v>8163</v>
      </c>
    </row>
    <row r="379" spans="1:5" ht="24">
      <c r="A379" s="296">
        <v>2358</v>
      </c>
      <c r="B379" s="296">
        <v>321122</v>
      </c>
      <c r="C379" s="305" t="s">
        <v>2431</v>
      </c>
      <c r="D379" s="290">
        <f>IF((D368+D375-D367-D369)&gt;0,D368+D375-D367-D369,0)</f>
        <v>0</v>
      </c>
      <c r="E379" s="290">
        <f>IF((E368+E375-E367-E369)&gt;0,E368+E375-E367-E369,0)</f>
        <v>0</v>
      </c>
    </row>
    <row r="380" spans="1:5" s="244" customFormat="1" ht="24">
      <c r="A380" s="295">
        <v>2359</v>
      </c>
      <c r="B380" s="314"/>
      <c r="C380" s="315" t="s">
        <v>1307</v>
      </c>
      <c r="D380" s="290">
        <f>D381+D382</f>
        <v>2786</v>
      </c>
      <c r="E380" s="290">
        <f>E381+E382</f>
        <v>8163</v>
      </c>
    </row>
    <row r="381" spans="1:5" ht="24">
      <c r="A381" s="309">
        <v>2360</v>
      </c>
      <c r="B381" s="294"/>
      <c r="C381" s="301" t="s">
        <v>1308</v>
      </c>
      <c r="D381" s="293">
        <v>2786</v>
      </c>
      <c r="E381" s="285">
        <v>8163</v>
      </c>
    </row>
    <row r="382" spans="1:5" ht="24">
      <c r="A382" s="309">
        <v>2361</v>
      </c>
      <c r="B382" s="294"/>
      <c r="C382" s="301" t="s">
        <v>1309</v>
      </c>
      <c r="D382" s="293"/>
      <c r="E382" s="285"/>
    </row>
    <row r="384" spans="1:5">
      <c r="A384" s="270" t="s">
        <v>1310</v>
      </c>
      <c r="C384" s="273" t="s">
        <v>1311</v>
      </c>
      <c r="D384" s="607" t="s">
        <v>1312</v>
      </c>
      <c r="E384" s="607"/>
    </row>
    <row r="385" spans="1:5">
      <c r="A385" s="219"/>
      <c r="B385" s="316"/>
      <c r="C385" s="273" t="s">
        <v>1313</v>
      </c>
      <c r="D385" s="225"/>
      <c r="E385" s="317"/>
    </row>
    <row r="386" spans="1:5">
      <c r="C386" s="317"/>
      <c r="D386" s="317"/>
    </row>
    <row r="387" spans="1:5">
      <c r="C387" s="317"/>
      <c r="D387" s="317"/>
    </row>
  </sheetData>
  <sheetProtection password="CCCC" sheet="1" selectLockedCells="1"/>
  <mergeCells count="7">
    <mergeCell ref="D384:E384"/>
    <mergeCell ref="A14:E14"/>
    <mergeCell ref="A15:E15"/>
    <mergeCell ref="A18:A19"/>
    <mergeCell ref="B18:B19"/>
    <mergeCell ref="C18:C19"/>
    <mergeCell ref="D18:E18"/>
  </mergeCells>
  <dataValidations count="2">
    <dataValidation type="whole" allowBlank="1" showInputMessage="1" showErrorMessage="1" error="Uneli ste nekorektnu vrednost. Ponovite unos!" sqref="D22:E382" xr:uid="{00000000-0002-0000-0200-000000000000}">
      <formula1>0</formula1>
      <formula2>9999999999</formula2>
    </dataValidation>
    <dataValidation type="decimal" allowBlank="1" showInputMessage="1" showErrorMessage="1" error="Uneli ste nekorektnu vrednost. Ponovite unos!" sqref="D21:E21" xr:uid="{00000000-0002-0000-0200-000001000000}">
      <formula1>-9999999999</formula1>
      <formula2>9999999999</formula2>
    </dataValidation>
  </dataValidations>
  <pageMargins left="0.74803149606299213" right="0.43307086614173229" top="0.98425196850393704" bottom="0.98425196850393704" header="0.51181102362204722" footer="0.51181102362204722"/>
  <pageSetup paperSize="9" scale="90" orientation="portrait" r:id="rId1"/>
  <headerFooter alignWithMargins="0">
    <oddHeader>&amp;RСтрана &amp;P</oddHeader>
  </headerFooter>
  <rowBreaks count="8" manualBreakCount="8">
    <brk id="47" max="16383" man="1"/>
    <brk id="91" max="16383" man="1"/>
    <brk id="133" max="16383" man="1"/>
    <brk id="178" max="16383" man="1"/>
    <brk id="233" max="16383" man="1"/>
    <brk id="279" max="16383" man="1"/>
    <brk id="318" max="16383" man="1"/>
    <brk id="367" max="16383" man="1"/>
  </rowBreaks>
  <drawing r:id="rId2"/>
  <legacyDrawing r:id="rId3"/>
  <controls>
    <mc:AlternateContent xmlns:mc="http://schemas.openxmlformats.org/markup-compatibility/2006">
      <mc:Choice Requires="x14">
        <control shapeId="67585" r:id="rId4" name="CommandButton1">
          <controlPr defaultSize="0" print="0" autoLine="0" r:id="rId5">
            <anchor moveWithCells="1">
              <from>
                <xdr:col>4</xdr:col>
                <xdr:colOff>276225</xdr:colOff>
                <xdr:row>3</xdr:row>
                <xdr:rowOff>85725</xdr:rowOff>
              </from>
              <to>
                <xdr:col>4</xdr:col>
                <xdr:colOff>1162050</xdr:colOff>
                <xdr:row>5</xdr:row>
                <xdr:rowOff>28575</xdr:rowOff>
              </to>
            </anchor>
          </controlPr>
        </control>
      </mc:Choice>
      <mc:Fallback>
        <control shapeId="67585" r:id="rId4" name="Command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F186"/>
  <sheetViews>
    <sheetView showGridLines="0" showRowColHeaders="0" topLeftCell="A79" zoomScale="120" zoomScaleNormal="120" zoomScaleSheetLayoutView="130" workbookViewId="0">
      <selection activeCell="E198" sqref="E198"/>
    </sheetView>
  </sheetViews>
  <sheetFormatPr defaultRowHeight="12.75"/>
  <cols>
    <col min="1" max="1" width="6.7109375" style="225" customWidth="1"/>
    <col min="2" max="2" width="6.140625" style="225" customWidth="1"/>
    <col min="3" max="3" width="47.5703125" style="225" customWidth="1"/>
    <col min="4" max="4" width="18.140625" style="225" customWidth="1"/>
    <col min="5" max="5" width="19.140625" style="225" customWidth="1"/>
    <col min="6" max="6" width="14.28515625" style="279" customWidth="1"/>
    <col min="7" max="16384" width="9.140625" style="279"/>
  </cols>
  <sheetData>
    <row r="1" spans="1:6">
      <c r="E1" s="222" t="s">
        <v>1314</v>
      </c>
    </row>
    <row r="4" spans="1:6">
      <c r="E4" s="275"/>
    </row>
    <row r="7" spans="1:6" s="220" customFormat="1" ht="32.25" customHeight="1">
      <c r="A7" s="223" t="s">
        <v>546</v>
      </c>
      <c r="B7" s="224"/>
      <c r="C7" s="225"/>
      <c r="D7" s="225"/>
      <c r="E7" s="225"/>
      <c r="F7" s="279"/>
    </row>
    <row r="8" spans="1:6" s="220" customFormat="1" ht="18.75">
      <c r="A8" s="447" t="str">
        <f>NazKorisnika</f>
        <v>Институт за неонатологију</v>
      </c>
      <c r="B8" s="224"/>
      <c r="C8" s="225"/>
      <c r="D8" s="225"/>
      <c r="E8" s="225"/>
      <c r="F8" s="279"/>
    </row>
    <row r="9" spans="1:6" s="220" customFormat="1" ht="15.75">
      <c r="A9" s="226" t="str">
        <f>"Седиште:   " &amp;biop</f>
        <v>Седиште:   Београд</v>
      </c>
      <c r="B9" s="218"/>
      <c r="C9" s="227"/>
      <c r="D9" s="445" t="str">
        <f xml:space="preserve"> "Матични број:   " &amp; MatBroj</f>
        <v>Матични број:   07031238</v>
      </c>
      <c r="E9" s="227"/>
      <c r="F9" s="279"/>
    </row>
    <row r="10" spans="1:6" s="220" customFormat="1" ht="15.75">
      <c r="A10" s="226" t="str">
        <f>"ПИБ:   " &amp; bip</f>
        <v>ПИБ:   100219640</v>
      </c>
      <c r="B10" s="218"/>
      <c r="C10" s="227"/>
      <c r="D10" s="446" t="str">
        <f>"Број подрачуна:  " &amp; BrojPodr</f>
        <v>Број подрачуна:  840-176661-56</v>
      </c>
      <c r="E10" s="227"/>
      <c r="F10" s="279"/>
    </row>
    <row r="11" spans="1:6" s="220" customFormat="1" ht="15.75">
      <c r="A11" s="228" t="s">
        <v>547</v>
      </c>
      <c r="B11" s="224"/>
      <c r="C11" s="225"/>
      <c r="D11" s="225"/>
      <c r="E11" s="225"/>
      <c r="F11" s="279"/>
    </row>
    <row r="12" spans="1:6" s="220" customFormat="1" ht="15.75">
      <c r="A12" s="229"/>
      <c r="B12" s="224"/>
      <c r="C12" s="225"/>
      <c r="D12" s="225"/>
      <c r="E12" s="225"/>
      <c r="F12" s="279"/>
    </row>
    <row r="13" spans="1:6" ht="15.75">
      <c r="A13" s="318"/>
      <c r="D13" s="318"/>
    </row>
    <row r="14" spans="1:6" ht="18.75">
      <c r="A14" s="630" t="s">
        <v>1315</v>
      </c>
      <c r="B14" s="630"/>
      <c r="C14" s="630"/>
      <c r="D14" s="630"/>
      <c r="E14" s="630"/>
    </row>
    <row r="15" spans="1:6">
      <c r="A15" s="631" t="s">
        <v>2579</v>
      </c>
      <c r="B15" s="631"/>
      <c r="C15" s="631"/>
      <c r="D15" s="631"/>
      <c r="E15" s="631"/>
    </row>
    <row r="16" spans="1:6" ht="15.75">
      <c r="A16" s="319"/>
    </row>
    <row r="17" spans="1:6" ht="12.75" customHeight="1">
      <c r="A17" s="320"/>
      <c r="B17" s="320"/>
      <c r="C17" s="320"/>
      <c r="D17" s="320"/>
      <c r="E17" s="321" t="s">
        <v>193</v>
      </c>
      <c r="F17" s="322"/>
    </row>
    <row r="18" spans="1:6" ht="24">
      <c r="A18" s="323" t="s">
        <v>1316</v>
      </c>
      <c r="B18" s="610" t="s">
        <v>452</v>
      </c>
      <c r="C18" s="610" t="s">
        <v>453</v>
      </c>
      <c r="D18" s="610" t="s">
        <v>987</v>
      </c>
      <c r="E18" s="632"/>
    </row>
    <row r="19" spans="1:6">
      <c r="A19" s="324" t="s">
        <v>1317</v>
      </c>
      <c r="B19" s="610"/>
      <c r="C19" s="610"/>
      <c r="D19" s="254" t="s">
        <v>988</v>
      </c>
      <c r="E19" s="254" t="s">
        <v>989</v>
      </c>
    </row>
    <row r="20" spans="1:6">
      <c r="A20" s="254">
        <v>1</v>
      </c>
      <c r="B20" s="254">
        <v>2</v>
      </c>
      <c r="C20" s="254">
        <v>3</v>
      </c>
      <c r="D20" s="254">
        <v>4</v>
      </c>
      <c r="E20" s="254">
        <v>5</v>
      </c>
    </row>
    <row r="21" spans="1:6" s="325" customFormat="1" ht="15.75" customHeight="1">
      <c r="A21" s="254">
        <v>3001</v>
      </c>
      <c r="B21" s="254"/>
      <c r="C21" s="242" t="s">
        <v>1318</v>
      </c>
      <c r="D21" s="243">
        <f>D22+D47</f>
        <v>19</v>
      </c>
      <c r="E21" s="243">
        <f>E22+E47</f>
        <v>20</v>
      </c>
    </row>
    <row r="22" spans="1:6" ht="24">
      <c r="A22" s="254">
        <v>3002</v>
      </c>
      <c r="B22" s="254">
        <v>800000</v>
      </c>
      <c r="C22" s="242" t="s">
        <v>1319</v>
      </c>
      <c r="D22" s="243">
        <f>D23+D30+D37+D40</f>
        <v>19</v>
      </c>
      <c r="E22" s="243">
        <f>E23+E30+E37+E40</f>
        <v>20</v>
      </c>
    </row>
    <row r="23" spans="1:6" ht="24">
      <c r="A23" s="254">
        <v>3003</v>
      </c>
      <c r="B23" s="254">
        <v>810000</v>
      </c>
      <c r="C23" s="242" t="s">
        <v>1320</v>
      </c>
      <c r="D23" s="243">
        <f>D24+D26+D28</f>
        <v>19</v>
      </c>
      <c r="E23" s="243">
        <f>E24+E26+E28</f>
        <v>20</v>
      </c>
    </row>
    <row r="24" spans="1:6" ht="15.75" customHeight="1">
      <c r="A24" s="254">
        <v>3004</v>
      </c>
      <c r="B24" s="254">
        <v>811000</v>
      </c>
      <c r="C24" s="242" t="s">
        <v>1321</v>
      </c>
      <c r="D24" s="243">
        <f>D25</f>
        <v>19</v>
      </c>
      <c r="E24" s="243">
        <f>E25</f>
        <v>20</v>
      </c>
    </row>
    <row r="25" spans="1:6" ht="15.75" customHeight="1">
      <c r="A25" s="326">
        <v>3005</v>
      </c>
      <c r="B25" s="326">
        <v>811100</v>
      </c>
      <c r="C25" s="247" t="s">
        <v>487</v>
      </c>
      <c r="D25" s="248">
        <v>19</v>
      </c>
      <c r="E25" s="248">
        <v>20</v>
      </c>
    </row>
    <row r="26" spans="1:6" ht="15.75" customHeight="1">
      <c r="A26" s="254">
        <v>3006</v>
      </c>
      <c r="B26" s="254">
        <v>812000</v>
      </c>
      <c r="C26" s="242" t="s">
        <v>1322</v>
      </c>
      <c r="D26" s="243">
        <f>D27</f>
        <v>0</v>
      </c>
      <c r="E26" s="243">
        <f>E27</f>
        <v>0</v>
      </c>
    </row>
    <row r="27" spans="1:6" ht="15.75" customHeight="1">
      <c r="A27" s="326">
        <v>3007</v>
      </c>
      <c r="B27" s="326">
        <v>812100</v>
      </c>
      <c r="C27" s="247" t="s">
        <v>488</v>
      </c>
      <c r="D27" s="248"/>
      <c r="E27" s="248"/>
    </row>
    <row r="28" spans="1:6" ht="24">
      <c r="A28" s="254">
        <v>3008</v>
      </c>
      <c r="B28" s="254">
        <v>813000</v>
      </c>
      <c r="C28" s="242" t="s">
        <v>1323</v>
      </c>
      <c r="D28" s="243">
        <f>D29</f>
        <v>0</v>
      </c>
      <c r="E28" s="243">
        <f>E29</f>
        <v>0</v>
      </c>
    </row>
    <row r="29" spans="1:6" ht="15.75" customHeight="1">
      <c r="A29" s="326">
        <v>3009</v>
      </c>
      <c r="B29" s="326">
        <v>813100</v>
      </c>
      <c r="C29" s="247" t="s">
        <v>525</v>
      </c>
      <c r="D29" s="248"/>
      <c r="E29" s="248"/>
    </row>
    <row r="30" spans="1:6" ht="15.75" customHeight="1">
      <c r="A30" s="254">
        <v>3010</v>
      </c>
      <c r="B30" s="254">
        <v>820000</v>
      </c>
      <c r="C30" s="242" t="s">
        <v>1324</v>
      </c>
      <c r="D30" s="243">
        <f>D31+D33+D35</f>
        <v>0</v>
      </c>
      <c r="E30" s="243">
        <f>E31+E33+E35</f>
        <v>0</v>
      </c>
    </row>
    <row r="31" spans="1:6" ht="15.75" customHeight="1">
      <c r="A31" s="254">
        <v>3011</v>
      </c>
      <c r="B31" s="254">
        <v>821000</v>
      </c>
      <c r="C31" s="242" t="s">
        <v>1325</v>
      </c>
      <c r="D31" s="243">
        <f>D32</f>
        <v>0</v>
      </c>
      <c r="E31" s="243">
        <f>E32</f>
        <v>0</v>
      </c>
    </row>
    <row r="32" spans="1:6" ht="15.75" customHeight="1">
      <c r="A32" s="326">
        <v>3012</v>
      </c>
      <c r="B32" s="326">
        <v>821100</v>
      </c>
      <c r="C32" s="247" t="s">
        <v>477</v>
      </c>
      <c r="D32" s="248"/>
      <c r="E32" s="248"/>
    </row>
    <row r="33" spans="1:5">
      <c r="A33" s="254">
        <v>3013</v>
      </c>
      <c r="B33" s="254">
        <v>822000</v>
      </c>
      <c r="C33" s="242" t="s">
        <v>1326</v>
      </c>
      <c r="D33" s="243">
        <f>D34</f>
        <v>0</v>
      </c>
      <c r="E33" s="243">
        <f>E34</f>
        <v>0</v>
      </c>
    </row>
    <row r="34" spans="1:5" ht="15.75" customHeight="1">
      <c r="A34" s="326">
        <v>3014</v>
      </c>
      <c r="B34" s="326">
        <v>822100</v>
      </c>
      <c r="C34" s="247" t="s">
        <v>478</v>
      </c>
      <c r="D34" s="248"/>
      <c r="E34" s="248"/>
    </row>
    <row r="35" spans="1:5" ht="24">
      <c r="A35" s="254">
        <v>3015</v>
      </c>
      <c r="B35" s="254">
        <v>823000</v>
      </c>
      <c r="C35" s="242" t="s">
        <v>1327</v>
      </c>
      <c r="D35" s="243">
        <f>D36</f>
        <v>0</v>
      </c>
      <c r="E35" s="243">
        <f>E36</f>
        <v>0</v>
      </c>
    </row>
    <row r="36" spans="1:5" ht="15.75" customHeight="1">
      <c r="A36" s="326">
        <v>3016</v>
      </c>
      <c r="B36" s="326">
        <v>823100</v>
      </c>
      <c r="C36" s="247" t="s">
        <v>479</v>
      </c>
      <c r="D36" s="248"/>
      <c r="E36" s="248"/>
    </row>
    <row r="37" spans="1:5" ht="15.75" customHeight="1">
      <c r="A37" s="254">
        <v>3017</v>
      </c>
      <c r="B37" s="254">
        <v>830000</v>
      </c>
      <c r="C37" s="242" t="s">
        <v>1328</v>
      </c>
      <c r="D37" s="243">
        <f>D38</f>
        <v>0</v>
      </c>
      <c r="E37" s="243">
        <f>E38</f>
        <v>0</v>
      </c>
    </row>
    <row r="38" spans="1:5" ht="15.75" customHeight="1">
      <c r="A38" s="254">
        <v>3018</v>
      </c>
      <c r="B38" s="254">
        <v>831000</v>
      </c>
      <c r="C38" s="242" t="s">
        <v>1329</v>
      </c>
      <c r="D38" s="243">
        <f>D39</f>
        <v>0</v>
      </c>
      <c r="E38" s="243">
        <f>E39</f>
        <v>0</v>
      </c>
    </row>
    <row r="39" spans="1:5" ht="15.75" customHeight="1">
      <c r="A39" s="326">
        <v>3019</v>
      </c>
      <c r="B39" s="326">
        <v>831100</v>
      </c>
      <c r="C39" s="247" t="s">
        <v>374</v>
      </c>
      <c r="D39" s="248"/>
      <c r="E39" s="248"/>
    </row>
    <row r="40" spans="1:5" ht="24">
      <c r="A40" s="254">
        <v>3020</v>
      </c>
      <c r="B40" s="254">
        <v>840000</v>
      </c>
      <c r="C40" s="242" t="s">
        <v>1330</v>
      </c>
      <c r="D40" s="243">
        <f>D41+D43+D45</f>
        <v>0</v>
      </c>
      <c r="E40" s="243">
        <f>E41+E43+E45</f>
        <v>0</v>
      </c>
    </row>
    <row r="41" spans="1:5" ht="15.75" customHeight="1">
      <c r="A41" s="254">
        <v>3021</v>
      </c>
      <c r="B41" s="254">
        <v>841000</v>
      </c>
      <c r="C41" s="242" t="s">
        <v>1331</v>
      </c>
      <c r="D41" s="243">
        <f>D42</f>
        <v>0</v>
      </c>
      <c r="E41" s="243">
        <f>E42</f>
        <v>0</v>
      </c>
    </row>
    <row r="42" spans="1:5" ht="15.75" customHeight="1">
      <c r="A42" s="326">
        <v>3022</v>
      </c>
      <c r="B42" s="326">
        <v>841100</v>
      </c>
      <c r="C42" s="247" t="s">
        <v>375</v>
      </c>
      <c r="D42" s="248"/>
      <c r="E42" s="248"/>
    </row>
    <row r="43" spans="1:5" ht="15.75" customHeight="1">
      <c r="A43" s="254">
        <v>3023</v>
      </c>
      <c r="B43" s="254">
        <v>842000</v>
      </c>
      <c r="C43" s="242" t="s">
        <v>1332</v>
      </c>
      <c r="D43" s="243">
        <f>D44</f>
        <v>0</v>
      </c>
      <c r="E43" s="243">
        <f>E44</f>
        <v>0</v>
      </c>
    </row>
    <row r="44" spans="1:5" ht="15.75" customHeight="1">
      <c r="A44" s="326">
        <v>3024</v>
      </c>
      <c r="B44" s="326">
        <v>842100</v>
      </c>
      <c r="C44" s="247" t="s">
        <v>376</v>
      </c>
      <c r="D44" s="248"/>
      <c r="E44" s="248"/>
    </row>
    <row r="45" spans="1:5" ht="15.75" customHeight="1">
      <c r="A45" s="254">
        <v>3025</v>
      </c>
      <c r="B45" s="254">
        <v>843000</v>
      </c>
      <c r="C45" s="242" t="s">
        <v>1333</v>
      </c>
      <c r="D45" s="243">
        <f>D46</f>
        <v>0</v>
      </c>
      <c r="E45" s="243">
        <f>E46</f>
        <v>0</v>
      </c>
    </row>
    <row r="46" spans="1:5" ht="15.75" customHeight="1">
      <c r="A46" s="326">
        <v>3026</v>
      </c>
      <c r="B46" s="326">
        <v>843100</v>
      </c>
      <c r="C46" s="247" t="s">
        <v>377</v>
      </c>
      <c r="D46" s="248"/>
      <c r="E46" s="248"/>
    </row>
    <row r="47" spans="1:5" ht="24">
      <c r="A47" s="254">
        <v>3027</v>
      </c>
      <c r="B47" s="254">
        <v>900000</v>
      </c>
      <c r="C47" s="242" t="s">
        <v>1334</v>
      </c>
      <c r="D47" s="243">
        <f>D48+D67</f>
        <v>0</v>
      </c>
      <c r="E47" s="243">
        <f>E48+E67</f>
        <v>0</v>
      </c>
    </row>
    <row r="48" spans="1:5">
      <c r="A48" s="254">
        <v>3028</v>
      </c>
      <c r="B48" s="254">
        <v>910000</v>
      </c>
      <c r="C48" s="242" t="s">
        <v>1335</v>
      </c>
      <c r="D48" s="243">
        <f>D49+D59</f>
        <v>0</v>
      </c>
      <c r="E48" s="243">
        <f>E49+E59</f>
        <v>0</v>
      </c>
    </row>
    <row r="49" spans="1:5" ht="24">
      <c r="A49" s="254">
        <v>3029</v>
      </c>
      <c r="B49" s="254">
        <v>911000</v>
      </c>
      <c r="C49" s="242" t="s">
        <v>1336</v>
      </c>
      <c r="D49" s="243">
        <f>SUM(D50:D58)</f>
        <v>0</v>
      </c>
      <c r="E49" s="243">
        <f>SUM(E50:E58)</f>
        <v>0</v>
      </c>
    </row>
    <row r="50" spans="1:5" ht="24">
      <c r="A50" s="326">
        <v>3030</v>
      </c>
      <c r="B50" s="326">
        <v>911100</v>
      </c>
      <c r="C50" s="247" t="s">
        <v>20</v>
      </c>
      <c r="D50" s="248"/>
      <c r="E50" s="248"/>
    </row>
    <row r="51" spans="1:5">
      <c r="A51" s="326">
        <v>3031</v>
      </c>
      <c r="B51" s="326">
        <v>911200</v>
      </c>
      <c r="C51" s="247" t="s">
        <v>21</v>
      </c>
      <c r="D51" s="248"/>
      <c r="E51" s="248"/>
    </row>
    <row r="52" spans="1:5" ht="24">
      <c r="A52" s="326">
        <v>3032</v>
      </c>
      <c r="B52" s="326">
        <v>911300</v>
      </c>
      <c r="C52" s="247" t="s">
        <v>22</v>
      </c>
      <c r="D52" s="248"/>
      <c r="E52" s="248"/>
    </row>
    <row r="53" spans="1:5">
      <c r="A53" s="326">
        <v>3033</v>
      </c>
      <c r="B53" s="326">
        <v>911400</v>
      </c>
      <c r="C53" s="247" t="s">
        <v>23</v>
      </c>
      <c r="D53" s="248"/>
      <c r="E53" s="248"/>
    </row>
    <row r="54" spans="1:5">
      <c r="A54" s="326">
        <v>3034</v>
      </c>
      <c r="B54" s="326">
        <v>911500</v>
      </c>
      <c r="C54" s="247" t="s">
        <v>1337</v>
      </c>
      <c r="D54" s="248"/>
      <c r="E54" s="248"/>
    </row>
    <row r="55" spans="1:5">
      <c r="A55" s="326">
        <v>3035</v>
      </c>
      <c r="B55" s="326">
        <v>911600</v>
      </c>
      <c r="C55" s="247" t="s">
        <v>526</v>
      </c>
      <c r="D55" s="248"/>
      <c r="E55" s="248"/>
    </row>
    <row r="56" spans="1:5">
      <c r="A56" s="326">
        <v>3036</v>
      </c>
      <c r="B56" s="326">
        <v>911700</v>
      </c>
      <c r="C56" s="247" t="s">
        <v>24</v>
      </c>
      <c r="D56" s="248"/>
      <c r="E56" s="248"/>
    </row>
    <row r="57" spans="1:5">
      <c r="A57" s="326">
        <v>3037</v>
      </c>
      <c r="B57" s="326">
        <v>911800</v>
      </c>
      <c r="C57" s="247" t="s">
        <v>25</v>
      </c>
      <c r="D57" s="248"/>
      <c r="E57" s="248"/>
    </row>
    <row r="58" spans="1:5">
      <c r="A58" s="326">
        <v>3038</v>
      </c>
      <c r="B58" s="326">
        <v>911900</v>
      </c>
      <c r="C58" s="247" t="s">
        <v>156</v>
      </c>
      <c r="D58" s="248"/>
      <c r="E58" s="248"/>
    </row>
    <row r="59" spans="1:5" ht="24">
      <c r="A59" s="254">
        <v>3039</v>
      </c>
      <c r="B59" s="254">
        <v>912000</v>
      </c>
      <c r="C59" s="242" t="s">
        <v>1338</v>
      </c>
      <c r="D59" s="243">
        <f>SUM(D60:D66)</f>
        <v>0</v>
      </c>
      <c r="E59" s="243">
        <f>SUM(E60:E66)</f>
        <v>0</v>
      </c>
    </row>
    <row r="60" spans="1:5" ht="24">
      <c r="A60" s="326">
        <v>3040</v>
      </c>
      <c r="B60" s="326">
        <v>912100</v>
      </c>
      <c r="C60" s="247" t="s">
        <v>1339</v>
      </c>
      <c r="D60" s="248"/>
      <c r="E60" s="248"/>
    </row>
    <row r="61" spans="1:5">
      <c r="A61" s="326">
        <v>3041</v>
      </c>
      <c r="B61" s="326">
        <v>912200</v>
      </c>
      <c r="C61" s="247" t="s">
        <v>157</v>
      </c>
      <c r="D61" s="248"/>
      <c r="E61" s="248"/>
    </row>
    <row r="62" spans="1:5">
      <c r="A62" s="326">
        <v>3042</v>
      </c>
      <c r="B62" s="326">
        <v>912300</v>
      </c>
      <c r="C62" s="247" t="s">
        <v>158</v>
      </c>
      <c r="D62" s="248"/>
      <c r="E62" s="248"/>
    </row>
    <row r="63" spans="1:5">
      <c r="A63" s="326">
        <v>3043</v>
      </c>
      <c r="B63" s="326">
        <v>912400</v>
      </c>
      <c r="C63" s="247" t="s">
        <v>1340</v>
      </c>
      <c r="D63" s="248"/>
      <c r="E63" s="248"/>
    </row>
    <row r="64" spans="1:5">
      <c r="A64" s="326">
        <v>3044</v>
      </c>
      <c r="B64" s="326">
        <v>912500</v>
      </c>
      <c r="C64" s="247" t="s">
        <v>553</v>
      </c>
      <c r="D64" s="248"/>
      <c r="E64" s="248"/>
    </row>
    <row r="65" spans="1:5">
      <c r="A65" s="326">
        <v>3045</v>
      </c>
      <c r="B65" s="326">
        <v>912600</v>
      </c>
      <c r="C65" s="247" t="s">
        <v>554</v>
      </c>
      <c r="D65" s="248"/>
      <c r="E65" s="248"/>
    </row>
    <row r="66" spans="1:5">
      <c r="A66" s="326">
        <v>3046</v>
      </c>
      <c r="B66" s="326">
        <v>912900</v>
      </c>
      <c r="C66" s="247" t="s">
        <v>555</v>
      </c>
      <c r="D66" s="248"/>
      <c r="E66" s="248"/>
    </row>
    <row r="67" spans="1:5" ht="24">
      <c r="A67" s="327">
        <v>3047</v>
      </c>
      <c r="B67" s="254">
        <v>920000</v>
      </c>
      <c r="C67" s="242" t="s">
        <v>1341</v>
      </c>
      <c r="D67" s="243">
        <f>D68+D78</f>
        <v>0</v>
      </c>
      <c r="E67" s="243">
        <f>E68+E78</f>
        <v>0</v>
      </c>
    </row>
    <row r="68" spans="1:5" ht="24">
      <c r="A68" s="327">
        <v>3048</v>
      </c>
      <c r="B68" s="254">
        <v>921000</v>
      </c>
      <c r="C68" s="242" t="s">
        <v>1342</v>
      </c>
      <c r="D68" s="243">
        <f>SUM(D69:D77)</f>
        <v>0</v>
      </c>
      <c r="E68" s="243">
        <f>SUM(E69:E77)</f>
        <v>0</v>
      </c>
    </row>
    <row r="69" spans="1:5" ht="24">
      <c r="A69" s="326">
        <v>3049</v>
      </c>
      <c r="B69" s="326">
        <v>921100</v>
      </c>
      <c r="C69" s="247" t="s">
        <v>556</v>
      </c>
      <c r="D69" s="248"/>
      <c r="E69" s="248"/>
    </row>
    <row r="70" spans="1:5">
      <c r="A70" s="326">
        <v>3050</v>
      </c>
      <c r="B70" s="326">
        <v>921200</v>
      </c>
      <c r="C70" s="247" t="s">
        <v>557</v>
      </c>
      <c r="D70" s="248"/>
      <c r="E70" s="248"/>
    </row>
    <row r="71" spans="1:5" ht="24">
      <c r="A71" s="326">
        <v>3051</v>
      </c>
      <c r="B71" s="326">
        <v>921300</v>
      </c>
      <c r="C71" s="247" t="s">
        <v>558</v>
      </c>
      <c r="D71" s="248"/>
      <c r="E71" s="248"/>
    </row>
    <row r="72" spans="1:5" ht="24">
      <c r="A72" s="326">
        <v>3052</v>
      </c>
      <c r="B72" s="326">
        <v>921400</v>
      </c>
      <c r="C72" s="247" t="s">
        <v>1343</v>
      </c>
      <c r="D72" s="248"/>
      <c r="E72" s="248"/>
    </row>
    <row r="73" spans="1:5" ht="24">
      <c r="A73" s="326">
        <v>3053</v>
      </c>
      <c r="B73" s="326">
        <v>921500</v>
      </c>
      <c r="C73" s="247" t="s">
        <v>316</v>
      </c>
      <c r="D73" s="248"/>
      <c r="E73" s="248"/>
    </row>
    <row r="74" spans="1:5" ht="24">
      <c r="A74" s="326">
        <v>3054</v>
      </c>
      <c r="B74" s="326">
        <v>921600</v>
      </c>
      <c r="C74" s="247" t="s">
        <v>26</v>
      </c>
      <c r="D74" s="248"/>
      <c r="E74" s="248"/>
    </row>
    <row r="75" spans="1:5" ht="24">
      <c r="A75" s="326">
        <v>3055</v>
      </c>
      <c r="B75" s="326">
        <v>921700</v>
      </c>
      <c r="C75" s="247" t="s">
        <v>265</v>
      </c>
      <c r="D75" s="248"/>
      <c r="E75" s="248"/>
    </row>
    <row r="76" spans="1:5" ht="24">
      <c r="A76" s="326">
        <v>3056</v>
      </c>
      <c r="B76" s="326">
        <v>921800</v>
      </c>
      <c r="C76" s="247" t="s">
        <v>266</v>
      </c>
      <c r="D76" s="248"/>
      <c r="E76" s="248"/>
    </row>
    <row r="77" spans="1:5">
      <c r="A77" s="326">
        <v>3057</v>
      </c>
      <c r="B77" s="326">
        <v>921900</v>
      </c>
      <c r="C77" s="247" t="s">
        <v>38</v>
      </c>
      <c r="D77" s="248"/>
      <c r="E77" s="248"/>
    </row>
    <row r="78" spans="1:5" ht="24">
      <c r="A78" s="327">
        <v>3058</v>
      </c>
      <c r="B78" s="254">
        <v>922000</v>
      </c>
      <c r="C78" s="242" t="s">
        <v>1344</v>
      </c>
      <c r="D78" s="243">
        <f>SUM(D79:D86)</f>
        <v>0</v>
      </c>
      <c r="E78" s="243">
        <f>SUM(E79:E86)</f>
        <v>0</v>
      </c>
    </row>
    <row r="79" spans="1:5" ht="24">
      <c r="A79" s="326">
        <v>3059</v>
      </c>
      <c r="B79" s="326">
        <v>922100</v>
      </c>
      <c r="C79" s="247" t="s">
        <v>39</v>
      </c>
      <c r="D79" s="248"/>
      <c r="E79" s="248"/>
    </row>
    <row r="80" spans="1:5">
      <c r="A80" s="326">
        <v>3060</v>
      </c>
      <c r="B80" s="326">
        <v>922200</v>
      </c>
      <c r="C80" s="247" t="s">
        <v>40</v>
      </c>
      <c r="D80" s="248"/>
      <c r="E80" s="248"/>
    </row>
    <row r="81" spans="1:5" ht="24">
      <c r="A81" s="326">
        <v>3061</v>
      </c>
      <c r="B81" s="326">
        <v>922300</v>
      </c>
      <c r="C81" s="247" t="s">
        <v>93</v>
      </c>
      <c r="D81" s="248"/>
      <c r="E81" s="248"/>
    </row>
    <row r="82" spans="1:5" ht="24">
      <c r="A82" s="326">
        <v>3062</v>
      </c>
      <c r="B82" s="326">
        <v>922400</v>
      </c>
      <c r="C82" s="247" t="s">
        <v>94</v>
      </c>
      <c r="D82" s="248"/>
      <c r="E82" s="248"/>
    </row>
    <row r="83" spans="1:5" ht="24">
      <c r="A83" s="326">
        <v>3063</v>
      </c>
      <c r="B83" s="326">
        <v>922500</v>
      </c>
      <c r="C83" s="247" t="s">
        <v>162</v>
      </c>
      <c r="D83" s="248"/>
      <c r="E83" s="248"/>
    </row>
    <row r="84" spans="1:5" ht="24">
      <c r="A84" s="326">
        <v>3064</v>
      </c>
      <c r="B84" s="326">
        <v>922600</v>
      </c>
      <c r="C84" s="247" t="s">
        <v>541</v>
      </c>
      <c r="D84" s="248"/>
      <c r="E84" s="248"/>
    </row>
    <row r="85" spans="1:5">
      <c r="A85" s="326">
        <v>3065</v>
      </c>
      <c r="B85" s="326">
        <v>922700</v>
      </c>
      <c r="C85" s="247" t="s">
        <v>542</v>
      </c>
      <c r="D85" s="248"/>
      <c r="E85" s="248"/>
    </row>
    <row r="86" spans="1:5">
      <c r="A86" s="326">
        <v>3066</v>
      </c>
      <c r="B86" s="326">
        <v>922800</v>
      </c>
      <c r="C86" s="247" t="s">
        <v>317</v>
      </c>
      <c r="D86" s="248"/>
      <c r="E86" s="248"/>
    </row>
    <row r="87" spans="1:5">
      <c r="A87" s="327">
        <v>3067</v>
      </c>
      <c r="B87" s="254"/>
      <c r="C87" s="242" t="s">
        <v>1345</v>
      </c>
      <c r="D87" s="243">
        <f>D88+D134</f>
        <v>7670</v>
      </c>
      <c r="E87" s="243">
        <f>E88+E134</f>
        <v>12144</v>
      </c>
    </row>
    <row r="88" spans="1:5" ht="24">
      <c r="A88" s="327">
        <v>3068</v>
      </c>
      <c r="B88" s="254">
        <v>500000</v>
      </c>
      <c r="C88" s="242" t="s">
        <v>1346</v>
      </c>
      <c r="D88" s="243">
        <f>D89+D111+D120+D123+D131</f>
        <v>7670</v>
      </c>
      <c r="E88" s="243">
        <f>E89+E111+E120+E123+E131</f>
        <v>12144</v>
      </c>
    </row>
    <row r="89" spans="1:5">
      <c r="A89" s="327">
        <v>3069</v>
      </c>
      <c r="B89" s="254">
        <v>510000</v>
      </c>
      <c r="C89" s="242" t="s">
        <v>1347</v>
      </c>
      <c r="D89" s="243">
        <f>D90+D95+D105+D107+D109</f>
        <v>7670</v>
      </c>
      <c r="E89" s="243">
        <f>E90+E95+E105+E107+E109</f>
        <v>12144</v>
      </c>
    </row>
    <row r="90" spans="1:5">
      <c r="A90" s="327">
        <v>3070</v>
      </c>
      <c r="B90" s="254">
        <v>511000</v>
      </c>
      <c r="C90" s="242" t="s">
        <v>1348</v>
      </c>
      <c r="D90" s="243">
        <f>SUM(D91:D94)</f>
        <v>0</v>
      </c>
      <c r="E90" s="243">
        <f>SUM(E91:E94)</f>
        <v>134</v>
      </c>
    </row>
    <row r="91" spans="1:5">
      <c r="A91" s="326">
        <v>3071</v>
      </c>
      <c r="B91" s="326">
        <v>511100</v>
      </c>
      <c r="C91" s="247" t="s">
        <v>480</v>
      </c>
      <c r="D91" s="248"/>
      <c r="E91" s="248"/>
    </row>
    <row r="92" spans="1:5">
      <c r="A92" s="326">
        <v>3072</v>
      </c>
      <c r="B92" s="326">
        <v>511200</v>
      </c>
      <c r="C92" s="247" t="s">
        <v>481</v>
      </c>
      <c r="D92" s="248"/>
      <c r="E92" s="248">
        <v>134</v>
      </c>
    </row>
    <row r="93" spans="1:5">
      <c r="A93" s="326">
        <v>3073</v>
      </c>
      <c r="B93" s="326">
        <v>511300</v>
      </c>
      <c r="C93" s="247" t="s">
        <v>482</v>
      </c>
      <c r="D93" s="248"/>
      <c r="E93" s="248"/>
    </row>
    <row r="94" spans="1:5">
      <c r="A94" s="326">
        <v>3074</v>
      </c>
      <c r="B94" s="326">
        <v>511400</v>
      </c>
      <c r="C94" s="247" t="s">
        <v>483</v>
      </c>
      <c r="D94" s="248"/>
      <c r="E94" s="248"/>
    </row>
    <row r="95" spans="1:5">
      <c r="A95" s="327">
        <v>3075</v>
      </c>
      <c r="B95" s="254">
        <v>512000</v>
      </c>
      <c r="C95" s="242" t="s">
        <v>1349</v>
      </c>
      <c r="D95" s="243">
        <f>SUM(D96:D104)</f>
        <v>7670</v>
      </c>
      <c r="E95" s="243">
        <f>SUM(E96:E104)</f>
        <v>12010</v>
      </c>
    </row>
    <row r="96" spans="1:5">
      <c r="A96" s="326">
        <v>3076</v>
      </c>
      <c r="B96" s="326">
        <v>512100</v>
      </c>
      <c r="C96" s="247" t="s">
        <v>484</v>
      </c>
      <c r="D96" s="248"/>
      <c r="E96" s="248"/>
    </row>
    <row r="97" spans="1:5">
      <c r="A97" s="326">
        <v>3077</v>
      </c>
      <c r="B97" s="326">
        <v>512200</v>
      </c>
      <c r="C97" s="247" t="s">
        <v>146</v>
      </c>
      <c r="D97" s="248">
        <v>649</v>
      </c>
      <c r="E97" s="248">
        <v>1002</v>
      </c>
    </row>
    <row r="98" spans="1:5">
      <c r="A98" s="326">
        <v>3078</v>
      </c>
      <c r="B98" s="326">
        <v>512300</v>
      </c>
      <c r="C98" s="247" t="s">
        <v>147</v>
      </c>
      <c r="D98" s="248"/>
      <c r="E98" s="248"/>
    </row>
    <row r="99" spans="1:5">
      <c r="A99" s="326">
        <v>3079</v>
      </c>
      <c r="B99" s="326">
        <v>512400</v>
      </c>
      <c r="C99" s="247" t="s">
        <v>285</v>
      </c>
      <c r="D99" s="248"/>
      <c r="E99" s="248"/>
    </row>
    <row r="100" spans="1:5">
      <c r="A100" s="326">
        <v>3080</v>
      </c>
      <c r="B100" s="326">
        <v>512500</v>
      </c>
      <c r="C100" s="247" t="s">
        <v>148</v>
      </c>
      <c r="D100" s="248">
        <v>7021</v>
      </c>
      <c r="E100" s="248">
        <v>11008</v>
      </c>
    </row>
    <row r="101" spans="1:5">
      <c r="A101" s="326">
        <v>3081</v>
      </c>
      <c r="B101" s="326">
        <v>512600</v>
      </c>
      <c r="C101" s="247" t="s">
        <v>631</v>
      </c>
      <c r="D101" s="248"/>
      <c r="E101" s="248"/>
    </row>
    <row r="102" spans="1:5">
      <c r="A102" s="326">
        <v>3082</v>
      </c>
      <c r="B102" s="326">
        <v>512700</v>
      </c>
      <c r="C102" s="247" t="s">
        <v>95</v>
      </c>
      <c r="D102" s="248"/>
      <c r="E102" s="248"/>
    </row>
    <row r="103" spans="1:5">
      <c r="A103" s="326">
        <v>3083</v>
      </c>
      <c r="B103" s="326">
        <v>512800</v>
      </c>
      <c r="C103" s="247" t="s">
        <v>96</v>
      </c>
      <c r="D103" s="248"/>
      <c r="E103" s="248"/>
    </row>
    <row r="104" spans="1:5" ht="24">
      <c r="A104" s="326">
        <v>3084</v>
      </c>
      <c r="B104" s="326">
        <v>512900</v>
      </c>
      <c r="C104" s="247" t="s">
        <v>485</v>
      </c>
      <c r="D104" s="248"/>
      <c r="E104" s="248"/>
    </row>
    <row r="105" spans="1:5">
      <c r="A105" s="327">
        <v>3085</v>
      </c>
      <c r="B105" s="254">
        <v>513000</v>
      </c>
      <c r="C105" s="242" t="s">
        <v>1350</v>
      </c>
      <c r="D105" s="243">
        <f>D106</f>
        <v>0</v>
      </c>
      <c r="E105" s="243">
        <f>E106</f>
        <v>0</v>
      </c>
    </row>
    <row r="106" spans="1:5">
      <c r="A106" s="326">
        <v>3086</v>
      </c>
      <c r="B106" s="328">
        <v>513100</v>
      </c>
      <c r="C106" s="329" t="s">
        <v>492</v>
      </c>
      <c r="D106" s="248"/>
      <c r="E106" s="248"/>
    </row>
    <row r="107" spans="1:5">
      <c r="A107" s="330">
        <v>3087</v>
      </c>
      <c r="B107" s="304">
        <v>514000</v>
      </c>
      <c r="C107" s="305" t="s">
        <v>1351</v>
      </c>
      <c r="D107" s="331">
        <f>D108</f>
        <v>0</v>
      </c>
      <c r="E107" s="331">
        <f>E108</f>
        <v>0</v>
      </c>
    </row>
    <row r="108" spans="1:5">
      <c r="A108" s="326">
        <v>3088</v>
      </c>
      <c r="B108" s="312">
        <v>514100</v>
      </c>
      <c r="C108" s="303" t="s">
        <v>486</v>
      </c>
      <c r="D108" s="332"/>
      <c r="E108" s="248"/>
    </row>
    <row r="109" spans="1:5">
      <c r="A109" s="330">
        <v>3089</v>
      </c>
      <c r="B109" s="304">
        <v>515000</v>
      </c>
      <c r="C109" s="305" t="s">
        <v>1352</v>
      </c>
      <c r="D109" s="331">
        <f>D110</f>
        <v>0</v>
      </c>
      <c r="E109" s="331">
        <f>E110</f>
        <v>0</v>
      </c>
    </row>
    <row r="110" spans="1:5">
      <c r="A110" s="326">
        <v>3090</v>
      </c>
      <c r="B110" s="306">
        <v>515100</v>
      </c>
      <c r="C110" s="301" t="s">
        <v>390</v>
      </c>
      <c r="D110" s="332"/>
      <c r="E110" s="248"/>
    </row>
    <row r="111" spans="1:5">
      <c r="A111" s="330">
        <v>3091</v>
      </c>
      <c r="B111" s="324">
        <v>520000</v>
      </c>
      <c r="C111" s="333" t="s">
        <v>1353</v>
      </c>
      <c r="D111" s="243">
        <f>D112+D114+D118</f>
        <v>0</v>
      </c>
      <c r="E111" s="243">
        <f>E112+E114+E118</f>
        <v>0</v>
      </c>
    </row>
    <row r="112" spans="1:5">
      <c r="A112" s="327">
        <v>3092</v>
      </c>
      <c r="B112" s="254">
        <v>521000</v>
      </c>
      <c r="C112" s="242" t="s">
        <v>1354</v>
      </c>
      <c r="D112" s="243">
        <f>D113</f>
        <v>0</v>
      </c>
      <c r="E112" s="243">
        <f>E113</f>
        <v>0</v>
      </c>
    </row>
    <row r="113" spans="1:5">
      <c r="A113" s="334">
        <v>3093</v>
      </c>
      <c r="B113" s="326">
        <v>521100</v>
      </c>
      <c r="C113" s="247" t="s">
        <v>273</v>
      </c>
      <c r="D113" s="248"/>
      <c r="E113" s="248"/>
    </row>
    <row r="114" spans="1:5">
      <c r="A114" s="327">
        <v>3094</v>
      </c>
      <c r="B114" s="254">
        <v>522000</v>
      </c>
      <c r="C114" s="242" t="s">
        <v>1355</v>
      </c>
      <c r="D114" s="243">
        <f>SUM(D115:D117)</f>
        <v>0</v>
      </c>
      <c r="E114" s="243">
        <f>SUM(E115:E117)</f>
        <v>0</v>
      </c>
    </row>
    <row r="115" spans="1:5">
      <c r="A115" s="334">
        <v>3095</v>
      </c>
      <c r="B115" s="326">
        <v>522100</v>
      </c>
      <c r="C115" s="247" t="s">
        <v>454</v>
      </c>
      <c r="D115" s="248"/>
      <c r="E115" s="248"/>
    </row>
    <row r="116" spans="1:5">
      <c r="A116" s="326">
        <v>3096</v>
      </c>
      <c r="B116" s="326">
        <v>522200</v>
      </c>
      <c r="C116" s="247" t="s">
        <v>267</v>
      </c>
      <c r="D116" s="248"/>
      <c r="E116" s="248"/>
    </row>
    <row r="117" spans="1:5">
      <c r="A117" s="334">
        <v>3097</v>
      </c>
      <c r="B117" s="326">
        <v>522300</v>
      </c>
      <c r="C117" s="247" t="s">
        <v>268</v>
      </c>
      <c r="D117" s="248"/>
      <c r="E117" s="248"/>
    </row>
    <row r="118" spans="1:5">
      <c r="A118" s="327">
        <v>3098</v>
      </c>
      <c r="B118" s="254">
        <v>523000</v>
      </c>
      <c r="C118" s="242" t="s">
        <v>1356</v>
      </c>
      <c r="D118" s="243">
        <f>D119</f>
        <v>0</v>
      </c>
      <c r="E118" s="243">
        <f>E119</f>
        <v>0</v>
      </c>
    </row>
    <row r="119" spans="1:5">
      <c r="A119" s="334">
        <v>3099</v>
      </c>
      <c r="B119" s="326">
        <v>523100</v>
      </c>
      <c r="C119" s="247" t="s">
        <v>269</v>
      </c>
      <c r="D119" s="248"/>
      <c r="E119" s="248"/>
    </row>
    <row r="120" spans="1:5">
      <c r="A120" s="327">
        <v>3100</v>
      </c>
      <c r="B120" s="254">
        <v>530000</v>
      </c>
      <c r="C120" s="242" t="s">
        <v>1357</v>
      </c>
      <c r="D120" s="243">
        <f>D121</f>
        <v>0</v>
      </c>
      <c r="E120" s="243">
        <f>E121</f>
        <v>0</v>
      </c>
    </row>
    <row r="121" spans="1:5">
      <c r="A121" s="330">
        <v>3101</v>
      </c>
      <c r="B121" s="254">
        <v>531000</v>
      </c>
      <c r="C121" s="242" t="s">
        <v>1358</v>
      </c>
      <c r="D121" s="243">
        <f>D122</f>
        <v>0</v>
      </c>
      <c r="E121" s="243">
        <f>E122</f>
        <v>0</v>
      </c>
    </row>
    <row r="122" spans="1:5">
      <c r="A122" s="326">
        <v>3102</v>
      </c>
      <c r="B122" s="326">
        <v>531100</v>
      </c>
      <c r="C122" s="247" t="s">
        <v>365</v>
      </c>
      <c r="D122" s="248">
        <v>0</v>
      </c>
      <c r="E122" s="248">
        <v>0</v>
      </c>
    </row>
    <row r="123" spans="1:5">
      <c r="A123" s="334">
        <v>3103</v>
      </c>
      <c r="B123" s="254">
        <v>540000</v>
      </c>
      <c r="C123" s="242" t="s">
        <v>1359</v>
      </c>
      <c r="D123" s="243">
        <f>D124+D126+D128</f>
        <v>0</v>
      </c>
      <c r="E123" s="243">
        <f>E124+E126+E128</f>
        <v>0</v>
      </c>
    </row>
    <row r="124" spans="1:5">
      <c r="A124" s="327">
        <v>3104</v>
      </c>
      <c r="B124" s="254">
        <v>541000</v>
      </c>
      <c r="C124" s="242" t="s">
        <v>1360</v>
      </c>
      <c r="D124" s="243">
        <f>D125</f>
        <v>0</v>
      </c>
      <c r="E124" s="243">
        <f>E125</f>
        <v>0</v>
      </c>
    </row>
    <row r="125" spans="1:5">
      <c r="A125" s="334">
        <v>3105</v>
      </c>
      <c r="B125" s="326">
        <v>541100</v>
      </c>
      <c r="C125" s="247" t="s">
        <v>307</v>
      </c>
      <c r="D125" s="248"/>
      <c r="E125" s="248"/>
    </row>
    <row r="126" spans="1:5">
      <c r="A126" s="327">
        <v>3106</v>
      </c>
      <c r="B126" s="254">
        <v>542000</v>
      </c>
      <c r="C126" s="242" t="s">
        <v>1361</v>
      </c>
      <c r="D126" s="243">
        <f>D127</f>
        <v>0</v>
      </c>
      <c r="E126" s="243">
        <f>E127</f>
        <v>0</v>
      </c>
    </row>
    <row r="127" spans="1:5">
      <c r="A127" s="334">
        <v>3107</v>
      </c>
      <c r="B127" s="326">
        <v>542100</v>
      </c>
      <c r="C127" s="247" t="s">
        <v>270</v>
      </c>
      <c r="D127" s="248"/>
      <c r="E127" s="248"/>
    </row>
    <row r="128" spans="1:5">
      <c r="A128" s="327">
        <v>3108</v>
      </c>
      <c r="B128" s="254">
        <v>543000</v>
      </c>
      <c r="C128" s="242" t="s">
        <v>1362</v>
      </c>
      <c r="D128" s="243">
        <f>D129+D130</f>
        <v>0</v>
      </c>
      <c r="E128" s="243">
        <f>E129+E130</f>
        <v>0</v>
      </c>
    </row>
    <row r="129" spans="1:5">
      <c r="A129" s="334">
        <v>3109</v>
      </c>
      <c r="B129" s="326">
        <v>543100</v>
      </c>
      <c r="C129" s="247" t="s">
        <v>271</v>
      </c>
      <c r="D129" s="248"/>
      <c r="E129" s="248"/>
    </row>
    <row r="130" spans="1:5">
      <c r="A130" s="326">
        <v>3110</v>
      </c>
      <c r="B130" s="328">
        <v>543200</v>
      </c>
      <c r="C130" s="329" t="s">
        <v>272</v>
      </c>
      <c r="D130" s="248"/>
      <c r="E130" s="248"/>
    </row>
    <row r="131" spans="1:5" ht="36">
      <c r="A131" s="330">
        <v>3111</v>
      </c>
      <c r="B131" s="304">
        <v>550000</v>
      </c>
      <c r="C131" s="305" t="s">
        <v>1363</v>
      </c>
      <c r="D131" s="331">
        <f>D132</f>
        <v>0</v>
      </c>
      <c r="E131" s="331">
        <f>E132</f>
        <v>0</v>
      </c>
    </row>
    <row r="132" spans="1:5" ht="36">
      <c r="A132" s="327">
        <v>3112</v>
      </c>
      <c r="B132" s="304">
        <v>551000</v>
      </c>
      <c r="C132" s="305" t="s">
        <v>1364</v>
      </c>
      <c r="D132" s="331">
        <f>D133</f>
        <v>0</v>
      </c>
      <c r="E132" s="331">
        <f>E133</f>
        <v>0</v>
      </c>
    </row>
    <row r="133" spans="1:5" ht="24">
      <c r="A133" s="334">
        <v>3113</v>
      </c>
      <c r="B133" s="306">
        <v>551100</v>
      </c>
      <c r="C133" s="301" t="s">
        <v>533</v>
      </c>
      <c r="D133" s="332"/>
      <c r="E133" s="248"/>
    </row>
    <row r="134" spans="1:5" ht="24">
      <c r="A134" s="327">
        <v>3114</v>
      </c>
      <c r="B134" s="324">
        <v>600000</v>
      </c>
      <c r="C134" s="333" t="s">
        <v>1365</v>
      </c>
      <c r="D134" s="243">
        <f>D135+D160</f>
        <v>0</v>
      </c>
      <c r="E134" s="243">
        <f>E135+E160</f>
        <v>0</v>
      </c>
    </row>
    <row r="135" spans="1:5">
      <c r="A135" s="330">
        <v>3115</v>
      </c>
      <c r="B135" s="254">
        <v>610000</v>
      </c>
      <c r="C135" s="242" t="s">
        <v>1366</v>
      </c>
      <c r="D135" s="243">
        <f>D136+D146+D154+D156+D158</f>
        <v>0</v>
      </c>
      <c r="E135" s="243">
        <f>E136+E146+E154+E156+E158</f>
        <v>0</v>
      </c>
    </row>
    <row r="136" spans="1:5" ht="24">
      <c r="A136" s="327">
        <v>3116</v>
      </c>
      <c r="B136" s="254">
        <v>611000</v>
      </c>
      <c r="C136" s="242" t="s">
        <v>1367</v>
      </c>
      <c r="D136" s="243">
        <f>SUM(D137:D145)</f>
        <v>0</v>
      </c>
      <c r="E136" s="243">
        <f>SUM(E137:E145)</f>
        <v>0</v>
      </c>
    </row>
    <row r="137" spans="1:5" ht="24">
      <c r="A137" s="334">
        <v>3117</v>
      </c>
      <c r="B137" s="326">
        <v>611100</v>
      </c>
      <c r="C137" s="247" t="s">
        <v>2441</v>
      </c>
      <c r="D137" s="248"/>
      <c r="E137" s="248"/>
    </row>
    <row r="138" spans="1:5">
      <c r="A138" s="326">
        <v>3118</v>
      </c>
      <c r="B138" s="326">
        <v>611200</v>
      </c>
      <c r="C138" s="247" t="s">
        <v>284</v>
      </c>
      <c r="D138" s="248"/>
      <c r="E138" s="248"/>
    </row>
    <row r="139" spans="1:5" ht="18.75" customHeight="1">
      <c r="A139" s="334">
        <v>3119</v>
      </c>
      <c r="B139" s="326">
        <v>611300</v>
      </c>
      <c r="C139" s="247" t="s">
        <v>414</v>
      </c>
      <c r="D139" s="248"/>
      <c r="E139" s="248"/>
    </row>
    <row r="140" spans="1:5">
      <c r="A140" s="326">
        <v>3120</v>
      </c>
      <c r="B140" s="326">
        <v>611400</v>
      </c>
      <c r="C140" s="247" t="s">
        <v>415</v>
      </c>
      <c r="D140" s="248"/>
      <c r="E140" s="248"/>
    </row>
    <row r="141" spans="1:5">
      <c r="A141" s="334">
        <v>3121</v>
      </c>
      <c r="B141" s="326">
        <v>611500</v>
      </c>
      <c r="C141" s="247" t="s">
        <v>416</v>
      </c>
      <c r="D141" s="248"/>
      <c r="E141" s="248"/>
    </row>
    <row r="142" spans="1:5">
      <c r="A142" s="326">
        <v>3122</v>
      </c>
      <c r="B142" s="326">
        <v>611600</v>
      </c>
      <c r="C142" s="247" t="s">
        <v>417</v>
      </c>
      <c r="D142" s="248"/>
      <c r="E142" s="248"/>
    </row>
    <row r="143" spans="1:5">
      <c r="A143" s="334">
        <v>3123</v>
      </c>
      <c r="B143" s="326">
        <v>611700</v>
      </c>
      <c r="C143" s="247" t="s">
        <v>1368</v>
      </c>
      <c r="D143" s="248"/>
      <c r="E143" s="248"/>
    </row>
    <row r="144" spans="1:5">
      <c r="A144" s="326">
        <v>3124</v>
      </c>
      <c r="B144" s="326">
        <v>611800</v>
      </c>
      <c r="C144" s="247" t="s">
        <v>418</v>
      </c>
      <c r="D144" s="248"/>
      <c r="E144" s="248"/>
    </row>
    <row r="145" spans="1:5">
      <c r="A145" s="334">
        <v>3125</v>
      </c>
      <c r="B145" s="326">
        <v>611900</v>
      </c>
      <c r="C145" s="247" t="s">
        <v>156</v>
      </c>
      <c r="D145" s="248"/>
      <c r="E145" s="248"/>
    </row>
    <row r="146" spans="1:5" ht="24">
      <c r="A146" s="327">
        <v>3126</v>
      </c>
      <c r="B146" s="254">
        <v>612000</v>
      </c>
      <c r="C146" s="242" t="s">
        <v>1369</v>
      </c>
      <c r="D146" s="243">
        <f>SUM(D147:D153)</f>
        <v>0</v>
      </c>
      <c r="E146" s="243">
        <f>SUM(E147:E153)</f>
        <v>0</v>
      </c>
    </row>
    <row r="147" spans="1:5" ht="24" customHeight="1">
      <c r="A147" s="334">
        <v>3127</v>
      </c>
      <c r="B147" s="326">
        <v>612100</v>
      </c>
      <c r="C147" s="247" t="s">
        <v>2442</v>
      </c>
      <c r="D147" s="248"/>
      <c r="E147" s="248"/>
    </row>
    <row r="148" spans="1:5">
      <c r="A148" s="326">
        <v>3128</v>
      </c>
      <c r="B148" s="326">
        <v>612200</v>
      </c>
      <c r="C148" s="247" t="s">
        <v>419</v>
      </c>
      <c r="D148" s="248"/>
      <c r="E148" s="248"/>
    </row>
    <row r="149" spans="1:5">
      <c r="A149" s="334">
        <v>3129</v>
      </c>
      <c r="B149" s="326">
        <v>612300</v>
      </c>
      <c r="C149" s="247" t="s">
        <v>97</v>
      </c>
      <c r="D149" s="248"/>
      <c r="E149" s="248"/>
    </row>
    <row r="150" spans="1:5">
      <c r="A150" s="326">
        <v>3130</v>
      </c>
      <c r="B150" s="326">
        <v>612400</v>
      </c>
      <c r="C150" s="247" t="s">
        <v>1370</v>
      </c>
      <c r="D150" s="248"/>
      <c r="E150" s="248"/>
    </row>
    <row r="151" spans="1:5">
      <c r="A151" s="334">
        <v>3131</v>
      </c>
      <c r="B151" s="326">
        <v>612500</v>
      </c>
      <c r="C151" s="247" t="s">
        <v>1371</v>
      </c>
      <c r="D151" s="248"/>
      <c r="E151" s="248"/>
    </row>
    <row r="152" spans="1:5">
      <c r="A152" s="326">
        <v>3132</v>
      </c>
      <c r="B152" s="326">
        <v>612600</v>
      </c>
      <c r="C152" s="247" t="s">
        <v>98</v>
      </c>
      <c r="D152" s="248"/>
      <c r="E152" s="248"/>
    </row>
    <row r="153" spans="1:5">
      <c r="A153" s="334">
        <v>3133</v>
      </c>
      <c r="B153" s="326">
        <v>612900</v>
      </c>
      <c r="C153" s="247" t="s">
        <v>555</v>
      </c>
      <c r="D153" s="248"/>
      <c r="E153" s="248"/>
    </row>
    <row r="154" spans="1:5">
      <c r="A154" s="327">
        <v>3134</v>
      </c>
      <c r="B154" s="254">
        <v>613000</v>
      </c>
      <c r="C154" s="242" t="s">
        <v>1372</v>
      </c>
      <c r="D154" s="243">
        <f>D155</f>
        <v>0</v>
      </c>
      <c r="E154" s="243">
        <f>E155</f>
        <v>0</v>
      </c>
    </row>
    <row r="155" spans="1:5">
      <c r="A155" s="334">
        <v>3135</v>
      </c>
      <c r="B155" s="328">
        <v>613100</v>
      </c>
      <c r="C155" s="329" t="s">
        <v>99</v>
      </c>
      <c r="D155" s="248"/>
      <c r="E155" s="248"/>
    </row>
    <row r="156" spans="1:5" ht="24">
      <c r="A156" s="327">
        <v>3136</v>
      </c>
      <c r="B156" s="304">
        <v>614000</v>
      </c>
      <c r="C156" s="305" t="s">
        <v>1373</v>
      </c>
      <c r="D156" s="331">
        <f>D157</f>
        <v>0</v>
      </c>
      <c r="E156" s="331">
        <f>E157</f>
        <v>0</v>
      </c>
    </row>
    <row r="157" spans="1:5">
      <c r="A157" s="334">
        <v>3137</v>
      </c>
      <c r="B157" s="306">
        <v>614100</v>
      </c>
      <c r="C157" s="301" t="s">
        <v>126</v>
      </c>
      <c r="D157" s="332"/>
      <c r="E157" s="248"/>
    </row>
    <row r="158" spans="1:5" ht="24">
      <c r="A158" s="295">
        <v>3138</v>
      </c>
      <c r="B158" s="304">
        <v>615000</v>
      </c>
      <c r="C158" s="305" t="s">
        <v>1374</v>
      </c>
      <c r="D158" s="335">
        <f>D159</f>
        <v>0</v>
      </c>
      <c r="E158" s="335">
        <f>E159</f>
        <v>0</v>
      </c>
    </row>
    <row r="159" spans="1:5">
      <c r="A159" s="309">
        <v>3139</v>
      </c>
      <c r="B159" s="306">
        <v>615100</v>
      </c>
      <c r="C159" s="301" t="s">
        <v>633</v>
      </c>
      <c r="D159" s="336"/>
      <c r="E159" s="337"/>
    </row>
    <row r="160" spans="1:5" ht="24">
      <c r="A160" s="327">
        <v>3140</v>
      </c>
      <c r="B160" s="324">
        <v>620000</v>
      </c>
      <c r="C160" s="333" t="s">
        <v>1375</v>
      </c>
      <c r="D160" s="243">
        <f>D161+D171+D180</f>
        <v>0</v>
      </c>
      <c r="E160" s="243">
        <f>E161+E171+E180</f>
        <v>0</v>
      </c>
    </row>
    <row r="161" spans="1:5" ht="24">
      <c r="A161" s="330">
        <v>3141</v>
      </c>
      <c r="B161" s="254">
        <v>621000</v>
      </c>
      <c r="C161" s="242" t="s">
        <v>1376</v>
      </c>
      <c r="D161" s="243">
        <f>SUM(D162:D170)</f>
        <v>0</v>
      </c>
      <c r="E161" s="243">
        <f>SUM(E162:E170)</f>
        <v>0</v>
      </c>
    </row>
    <row r="162" spans="1:5">
      <c r="A162" s="338">
        <v>3142</v>
      </c>
      <c r="B162" s="326">
        <v>621100</v>
      </c>
      <c r="C162" s="247" t="s">
        <v>100</v>
      </c>
      <c r="D162" s="248"/>
      <c r="E162" s="248"/>
    </row>
    <row r="163" spans="1:5">
      <c r="A163" s="334">
        <v>3143</v>
      </c>
      <c r="B163" s="326">
        <v>621200</v>
      </c>
      <c r="C163" s="247" t="s">
        <v>274</v>
      </c>
      <c r="D163" s="248"/>
      <c r="E163" s="248"/>
    </row>
    <row r="164" spans="1:5">
      <c r="A164" s="338">
        <v>3144</v>
      </c>
      <c r="B164" s="326">
        <v>621300</v>
      </c>
      <c r="C164" s="247" t="s">
        <v>411</v>
      </c>
      <c r="D164" s="248"/>
      <c r="E164" s="248"/>
    </row>
    <row r="165" spans="1:5">
      <c r="A165" s="334">
        <v>3145</v>
      </c>
      <c r="B165" s="326">
        <v>621400</v>
      </c>
      <c r="C165" s="247" t="s">
        <v>127</v>
      </c>
      <c r="D165" s="248"/>
      <c r="E165" s="248"/>
    </row>
    <row r="166" spans="1:5">
      <c r="A166" s="338">
        <v>3146</v>
      </c>
      <c r="B166" s="326">
        <v>621500</v>
      </c>
      <c r="C166" s="247" t="s">
        <v>101</v>
      </c>
      <c r="D166" s="248"/>
      <c r="E166" s="248"/>
    </row>
    <row r="167" spans="1:5">
      <c r="A167" s="334">
        <v>3147</v>
      </c>
      <c r="B167" s="326">
        <v>621600</v>
      </c>
      <c r="C167" s="247" t="s">
        <v>412</v>
      </c>
      <c r="D167" s="248"/>
      <c r="E167" s="248"/>
    </row>
    <row r="168" spans="1:5">
      <c r="A168" s="338">
        <v>3148</v>
      </c>
      <c r="B168" s="326">
        <v>621700</v>
      </c>
      <c r="C168" s="247" t="s">
        <v>287</v>
      </c>
      <c r="D168" s="248"/>
      <c r="E168" s="248"/>
    </row>
    <row r="169" spans="1:5">
      <c r="A169" s="334">
        <v>3149</v>
      </c>
      <c r="B169" s="326">
        <v>621800</v>
      </c>
      <c r="C169" s="247" t="s">
        <v>413</v>
      </c>
      <c r="D169" s="248"/>
      <c r="E169" s="248"/>
    </row>
    <row r="170" spans="1:5">
      <c r="A170" s="338">
        <v>3150</v>
      </c>
      <c r="B170" s="326">
        <v>621900</v>
      </c>
      <c r="C170" s="247" t="s">
        <v>288</v>
      </c>
      <c r="D170" s="248"/>
      <c r="E170" s="248"/>
    </row>
    <row r="171" spans="1:5" ht="24">
      <c r="A171" s="330">
        <v>3151</v>
      </c>
      <c r="B171" s="254">
        <v>622000</v>
      </c>
      <c r="C171" s="242" t="s">
        <v>1377</v>
      </c>
      <c r="D171" s="243">
        <f>SUM(D172:D179)</f>
        <v>0</v>
      </c>
      <c r="E171" s="243">
        <f>SUM(E172:E179)</f>
        <v>0</v>
      </c>
    </row>
    <row r="172" spans="1:5">
      <c r="A172" s="338">
        <v>3152</v>
      </c>
      <c r="B172" s="326">
        <v>622100</v>
      </c>
      <c r="C172" s="247" t="s">
        <v>289</v>
      </c>
      <c r="D172" s="248"/>
      <c r="E172" s="248"/>
    </row>
    <row r="173" spans="1:5">
      <c r="A173" s="334">
        <v>3153</v>
      </c>
      <c r="B173" s="326">
        <v>622200</v>
      </c>
      <c r="C173" s="247" t="s">
        <v>534</v>
      </c>
      <c r="D173" s="248"/>
      <c r="E173" s="248"/>
    </row>
    <row r="174" spans="1:5">
      <c r="A174" s="338">
        <v>3154</v>
      </c>
      <c r="B174" s="326">
        <v>622300</v>
      </c>
      <c r="C174" s="247" t="s">
        <v>535</v>
      </c>
      <c r="D174" s="248"/>
      <c r="E174" s="248"/>
    </row>
    <row r="175" spans="1:5">
      <c r="A175" s="334">
        <v>3155</v>
      </c>
      <c r="B175" s="326">
        <v>622400</v>
      </c>
      <c r="C175" s="247" t="s">
        <v>536</v>
      </c>
      <c r="D175" s="248"/>
      <c r="E175" s="248"/>
    </row>
    <row r="176" spans="1:5">
      <c r="A176" s="338">
        <v>3156</v>
      </c>
      <c r="B176" s="326">
        <v>622500</v>
      </c>
      <c r="C176" s="247" t="s">
        <v>537</v>
      </c>
      <c r="D176" s="248"/>
      <c r="E176" s="248"/>
    </row>
    <row r="177" spans="1:5">
      <c r="A177" s="334">
        <v>3157</v>
      </c>
      <c r="B177" s="326">
        <v>622600</v>
      </c>
      <c r="C177" s="247" t="s">
        <v>291</v>
      </c>
      <c r="D177" s="248"/>
      <c r="E177" s="248"/>
    </row>
    <row r="178" spans="1:5">
      <c r="A178" s="338">
        <v>3158</v>
      </c>
      <c r="B178" s="328">
        <v>622700</v>
      </c>
      <c r="C178" s="329" t="s">
        <v>290</v>
      </c>
      <c r="D178" s="248"/>
      <c r="E178" s="248"/>
    </row>
    <row r="179" spans="1:5">
      <c r="A179" s="334">
        <v>3159</v>
      </c>
      <c r="B179" s="306">
        <v>622800</v>
      </c>
      <c r="C179" s="301" t="s">
        <v>128</v>
      </c>
      <c r="D179" s="332"/>
      <c r="E179" s="248"/>
    </row>
    <row r="180" spans="1:5" ht="36">
      <c r="A180" s="327">
        <v>3160</v>
      </c>
      <c r="B180" s="304">
        <v>623000</v>
      </c>
      <c r="C180" s="305" t="s">
        <v>1378</v>
      </c>
      <c r="D180" s="331">
        <f>D181</f>
        <v>0</v>
      </c>
      <c r="E180" s="331">
        <f>E181</f>
        <v>0</v>
      </c>
    </row>
    <row r="181" spans="1:5" ht="24">
      <c r="A181" s="334">
        <v>3161</v>
      </c>
      <c r="B181" s="306">
        <v>623100</v>
      </c>
      <c r="C181" s="301" t="s">
        <v>1379</v>
      </c>
      <c r="D181" s="332"/>
      <c r="E181" s="248"/>
    </row>
    <row r="182" spans="1:5">
      <c r="A182" s="327">
        <v>3162</v>
      </c>
      <c r="B182" s="324"/>
      <c r="C182" s="333" t="s">
        <v>1380</v>
      </c>
      <c r="D182" s="243">
        <f>IF(D21-D87&gt;0,D21-D87,0)</f>
        <v>0</v>
      </c>
      <c r="E182" s="243">
        <f>IF(E21-E87&gt;0,E21-E87,0)</f>
        <v>0</v>
      </c>
    </row>
    <row r="183" spans="1:5">
      <c r="A183" s="330">
        <v>3163</v>
      </c>
      <c r="B183" s="254"/>
      <c r="C183" s="242" t="s">
        <v>1381</v>
      </c>
      <c r="D183" s="243">
        <f>IF(D87-D21&gt;0,D87-D21,0)</f>
        <v>7651</v>
      </c>
      <c r="E183" s="243">
        <f>IF(E87-E21&gt;0,E87-E21,0)</f>
        <v>12124</v>
      </c>
    </row>
    <row r="185" spans="1:5">
      <c r="A185" s="339" t="s">
        <v>1310</v>
      </c>
      <c r="C185" s="273" t="s">
        <v>1382</v>
      </c>
      <c r="D185" s="607" t="s">
        <v>1383</v>
      </c>
      <c r="E185" s="607"/>
    </row>
    <row r="186" spans="1:5">
      <c r="B186" s="340"/>
      <c r="C186" s="273" t="s">
        <v>1313</v>
      </c>
    </row>
  </sheetData>
  <sheetProtection password="CCCC" sheet="1" objects="1" scenarios="1"/>
  <mergeCells count="6">
    <mergeCell ref="D185:E185"/>
    <mergeCell ref="A14:E14"/>
    <mergeCell ref="A15:E15"/>
    <mergeCell ref="B18:B19"/>
    <mergeCell ref="C18:C19"/>
    <mergeCell ref="D18:E18"/>
  </mergeCells>
  <dataValidations count="2">
    <dataValidation type="whole" allowBlank="1" showInputMessage="1" showErrorMessage="1" error="Uneli ste nekorektnu vrednost. Ponovite unos!" sqref="D21:E181" xr:uid="{00000000-0002-0000-0300-000000000000}">
      <formula1>0</formula1>
      <formula2>9999999999</formula2>
    </dataValidation>
    <dataValidation type="whole" allowBlank="1" showInputMessage="1" showErrorMessage="1" error="Uneli ste nekorektnu vrednost. Ponovite unos!" sqref="D182:E183" xr:uid="{00000000-0002-0000-0300-000001000000}">
      <formula1>-9999999999</formula1>
      <formula2>9999999999</formula2>
    </dataValidation>
  </dataValidations>
  <pageMargins left="0.78740157480314965" right="0.35433070866141736" top="0.98425196850393704" bottom="0.78740157480314965" header="0.31496062992125984" footer="0.31496062992125984"/>
  <pageSetup paperSize="9" scale="90" orientation="portrait" r:id="rId1"/>
  <headerFooter alignWithMargins="0">
    <oddHeader>&amp;RСтрана &amp;P</oddHeader>
  </headerFooter>
  <rowBreaks count="4" manualBreakCount="4">
    <brk id="42" max="16383" man="1"/>
    <brk id="81" max="16383" man="1"/>
    <brk id="131" max="16383" man="1"/>
    <brk id="176" max="16383" man="1"/>
  </rowBreaks>
  <drawing r:id="rId2"/>
  <legacyDrawing r:id="rId3"/>
  <controls>
    <mc:AlternateContent xmlns:mc="http://schemas.openxmlformats.org/markup-compatibility/2006">
      <mc:Choice Requires="x14">
        <control shapeId="68609" r:id="rId4" name="CommandButton1">
          <controlPr defaultSize="0" print="0" autoLine="0" r:id="rId5">
            <anchor moveWithCells="1">
              <from>
                <xdr:col>4</xdr:col>
                <xdr:colOff>323850</xdr:colOff>
                <xdr:row>3</xdr:row>
                <xdr:rowOff>76200</xdr:rowOff>
              </from>
              <to>
                <xdr:col>4</xdr:col>
                <xdr:colOff>1219200</xdr:colOff>
                <xdr:row>5</xdr:row>
                <xdr:rowOff>9525</xdr:rowOff>
              </to>
            </anchor>
          </controlPr>
        </control>
      </mc:Choice>
      <mc:Fallback>
        <control shapeId="68609" r:id="rId4"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467"/>
  <sheetViews>
    <sheetView showGridLines="0" showRowColHeaders="0" topLeftCell="A337" zoomScale="120" zoomScaleNormal="120" zoomScaleSheetLayoutView="130" workbookViewId="0">
      <selection activeCell="E458" sqref="E458"/>
    </sheetView>
  </sheetViews>
  <sheetFormatPr defaultRowHeight="12.75"/>
  <cols>
    <col min="1" max="1" width="6.7109375" style="355" customWidth="1"/>
    <col min="2" max="2" width="7.28515625" style="225" customWidth="1"/>
    <col min="3" max="3" width="48.5703125" style="225" customWidth="1"/>
    <col min="4" max="4" width="19.42578125" style="225" customWidth="1"/>
    <col min="5" max="5" width="19.28515625" style="225" customWidth="1"/>
    <col min="6" max="16384" width="9.140625" style="279"/>
  </cols>
  <sheetData>
    <row r="1" spans="1:6">
      <c r="A1" s="341"/>
      <c r="E1" s="222" t="s">
        <v>1384</v>
      </c>
    </row>
    <row r="2" spans="1:6">
      <c r="A2" s="341"/>
    </row>
    <row r="3" spans="1:6">
      <c r="A3" s="341"/>
    </row>
    <row r="4" spans="1:6">
      <c r="A4" s="341"/>
    </row>
    <row r="5" spans="1:6">
      <c r="A5" s="341"/>
    </row>
    <row r="6" spans="1:6">
      <c r="A6" s="341"/>
    </row>
    <row r="7" spans="1:6" s="220" customFormat="1" ht="36.75" customHeight="1">
      <c r="A7" s="223" t="s">
        <v>546</v>
      </c>
      <c r="B7" s="224"/>
      <c r="C7" s="225"/>
      <c r="D7" s="225"/>
      <c r="E7" s="225"/>
      <c r="F7" s="279"/>
    </row>
    <row r="8" spans="1:6" s="220" customFormat="1" ht="18.75">
      <c r="A8" s="447" t="str">
        <f>NazKorisnika</f>
        <v>Институт за неонатологију</v>
      </c>
      <c r="B8" s="224"/>
      <c r="C8" s="225"/>
      <c r="D8" s="225"/>
      <c r="E8" s="225"/>
      <c r="F8" s="279"/>
    </row>
    <row r="9" spans="1:6" s="220" customFormat="1" ht="15.75">
      <c r="A9" s="226" t="str">
        <f>"Седиште:   " &amp;biop</f>
        <v>Седиште:   Београд</v>
      </c>
      <c r="B9" s="218"/>
      <c r="C9" s="227"/>
      <c r="D9" s="445" t="str">
        <f xml:space="preserve"> "Матични број:   " &amp; MatBroj</f>
        <v>Матични број:   07031238</v>
      </c>
      <c r="E9" s="227"/>
      <c r="F9" s="279"/>
    </row>
    <row r="10" spans="1:6" s="220" customFormat="1" ht="15.75">
      <c r="A10" s="226" t="str">
        <f>"ПИБ:   " &amp; bip</f>
        <v>ПИБ:   100219640</v>
      </c>
      <c r="B10" s="218"/>
      <c r="C10" s="227"/>
      <c r="D10" s="446" t="str">
        <f>"Број подрачуна:  " &amp; BrojPodr</f>
        <v>Број подрачуна:  840-176661-56</v>
      </c>
      <c r="E10" s="227"/>
      <c r="F10" s="279"/>
    </row>
    <row r="11" spans="1:6" s="220" customFormat="1" ht="15.75">
      <c r="A11" s="228" t="s">
        <v>547</v>
      </c>
      <c r="B11" s="224"/>
      <c r="C11" s="225"/>
      <c r="D11" s="225"/>
      <c r="E11" s="225"/>
      <c r="F11" s="279"/>
    </row>
    <row r="12" spans="1:6" s="220" customFormat="1" ht="15.75">
      <c r="A12" s="229"/>
      <c r="B12" s="224"/>
      <c r="C12" s="225"/>
      <c r="D12" s="225"/>
      <c r="E12" s="225"/>
      <c r="F12" s="279"/>
    </row>
    <row r="13" spans="1:6" ht="15.75">
      <c r="A13" s="229"/>
      <c r="C13" s="318"/>
    </row>
    <row r="14" spans="1:6" ht="18.75">
      <c r="A14" s="630" t="s">
        <v>1385</v>
      </c>
      <c r="B14" s="630"/>
      <c r="C14" s="630"/>
      <c r="D14" s="630"/>
      <c r="E14" s="630"/>
    </row>
    <row r="15" spans="1:6">
      <c r="A15" s="633" t="s">
        <v>2580</v>
      </c>
      <c r="B15" s="633"/>
      <c r="C15" s="633"/>
      <c r="D15" s="633"/>
      <c r="E15" s="633"/>
    </row>
    <row r="16" spans="1:6" ht="15.75">
      <c r="A16" s="319"/>
    </row>
    <row r="17" spans="1:5" ht="12.75" customHeight="1">
      <c r="A17" s="342"/>
      <c r="B17" s="320"/>
      <c r="C17" s="320"/>
      <c r="D17" s="320"/>
      <c r="E17" s="321" t="s">
        <v>193</v>
      </c>
    </row>
    <row r="18" spans="1:5" ht="19.5" customHeight="1">
      <c r="A18" s="626" t="s">
        <v>451</v>
      </c>
      <c r="B18" s="626" t="s">
        <v>452</v>
      </c>
      <c r="C18" s="626" t="s">
        <v>453</v>
      </c>
      <c r="D18" s="634" t="s">
        <v>1386</v>
      </c>
      <c r="E18" s="635"/>
    </row>
    <row r="19" spans="1:5" ht="22.5" customHeight="1">
      <c r="A19" s="625"/>
      <c r="B19" s="625"/>
      <c r="C19" s="625"/>
      <c r="D19" s="235" t="s">
        <v>988</v>
      </c>
      <c r="E19" s="235" t="s">
        <v>989</v>
      </c>
    </row>
    <row r="20" spans="1:5">
      <c r="A20" s="235">
        <v>1</v>
      </c>
      <c r="B20" s="235">
        <v>2</v>
      </c>
      <c r="C20" s="235">
        <v>3</v>
      </c>
      <c r="D20" s="235">
        <v>4</v>
      </c>
      <c r="E20" s="235">
        <v>5</v>
      </c>
    </row>
    <row r="21" spans="1:5" s="325" customFormat="1" ht="15" customHeight="1">
      <c r="A21" s="235">
        <v>4001</v>
      </c>
      <c r="B21" s="235"/>
      <c r="C21" s="256" t="s">
        <v>1387</v>
      </c>
      <c r="D21" s="284">
        <f>D22+D126+D151</f>
        <v>733816</v>
      </c>
      <c r="E21" s="284">
        <f>E22+E126+E151</f>
        <v>857416</v>
      </c>
    </row>
    <row r="22" spans="1:5" s="325" customFormat="1" ht="24">
      <c r="A22" s="235">
        <v>4002</v>
      </c>
      <c r="B22" s="235">
        <v>700000</v>
      </c>
      <c r="C22" s="256" t="s">
        <v>1388</v>
      </c>
      <c r="D22" s="284">
        <f>D23+D67+D77+D89+D114+D119+D123</f>
        <v>733797</v>
      </c>
      <c r="E22" s="284">
        <f>E23+E67+E77+E89+E114+E119+E123</f>
        <v>857396</v>
      </c>
    </row>
    <row r="23" spans="1:5" s="325" customFormat="1" ht="24">
      <c r="A23" s="235">
        <v>4003</v>
      </c>
      <c r="B23" s="235">
        <v>710000</v>
      </c>
      <c r="C23" s="256" t="s">
        <v>1389</v>
      </c>
      <c r="D23" s="284">
        <f>D24+D28+D30+D37+D43+D50+D53+D60</f>
        <v>0</v>
      </c>
      <c r="E23" s="284">
        <f>E24+E28+E30+E37+E43+E50+E53+E60</f>
        <v>0</v>
      </c>
    </row>
    <row r="24" spans="1:5" s="325" customFormat="1" ht="24">
      <c r="A24" s="235">
        <v>4004</v>
      </c>
      <c r="B24" s="235">
        <v>711000</v>
      </c>
      <c r="C24" s="256" t="s">
        <v>1390</v>
      </c>
      <c r="D24" s="284">
        <f>SUM(D25:D27)</f>
        <v>0</v>
      </c>
      <c r="E24" s="284">
        <f>SUM(E25:E27)</f>
        <v>0</v>
      </c>
    </row>
    <row r="25" spans="1:5" ht="24">
      <c r="A25" s="245">
        <v>4005</v>
      </c>
      <c r="B25" s="245">
        <v>711100</v>
      </c>
      <c r="C25" s="258" t="s">
        <v>1169</v>
      </c>
      <c r="D25" s="285"/>
      <c r="E25" s="285"/>
    </row>
    <row r="26" spans="1:5" ht="24">
      <c r="A26" s="245">
        <v>4006</v>
      </c>
      <c r="B26" s="245">
        <v>711200</v>
      </c>
      <c r="C26" s="258" t="s">
        <v>371</v>
      </c>
      <c r="D26" s="285"/>
      <c r="E26" s="285"/>
    </row>
    <row r="27" spans="1:5" ht="24">
      <c r="A27" s="245">
        <v>4007</v>
      </c>
      <c r="B27" s="245">
        <v>711300</v>
      </c>
      <c r="C27" s="258" t="s">
        <v>540</v>
      </c>
      <c r="D27" s="285"/>
      <c r="E27" s="285"/>
    </row>
    <row r="28" spans="1:5" s="325" customFormat="1" ht="15" customHeight="1">
      <c r="A28" s="235">
        <v>4008</v>
      </c>
      <c r="B28" s="235">
        <v>712000</v>
      </c>
      <c r="C28" s="256" t="s">
        <v>1391</v>
      </c>
      <c r="D28" s="284">
        <f>D29</f>
        <v>0</v>
      </c>
      <c r="E28" s="284">
        <f>E29</f>
        <v>0</v>
      </c>
    </row>
    <row r="29" spans="1:5" ht="15" customHeight="1">
      <c r="A29" s="245">
        <v>4009</v>
      </c>
      <c r="B29" s="245">
        <v>712100</v>
      </c>
      <c r="C29" s="258" t="s">
        <v>35</v>
      </c>
      <c r="D29" s="285"/>
      <c r="E29" s="285"/>
    </row>
    <row r="30" spans="1:5" s="325" customFormat="1" ht="15" customHeight="1">
      <c r="A30" s="235">
        <v>4010</v>
      </c>
      <c r="B30" s="235">
        <v>713000</v>
      </c>
      <c r="C30" s="256" t="s">
        <v>1392</v>
      </c>
      <c r="D30" s="284">
        <f>SUM(D31:D36)</f>
        <v>0</v>
      </c>
      <c r="E30" s="284">
        <f>SUM(E31:E36)</f>
        <v>0</v>
      </c>
    </row>
    <row r="31" spans="1:5" ht="15" customHeight="1">
      <c r="A31" s="245">
        <v>4011</v>
      </c>
      <c r="B31" s="245">
        <v>713100</v>
      </c>
      <c r="C31" s="258" t="s">
        <v>549</v>
      </c>
      <c r="D31" s="285"/>
      <c r="E31" s="285"/>
    </row>
    <row r="32" spans="1:5" ht="15" customHeight="1">
      <c r="A32" s="245">
        <v>4012</v>
      </c>
      <c r="B32" s="245">
        <v>713200</v>
      </c>
      <c r="C32" s="258" t="s">
        <v>550</v>
      </c>
      <c r="D32" s="285"/>
      <c r="E32" s="285"/>
    </row>
    <row r="33" spans="1:5" ht="15" customHeight="1">
      <c r="A33" s="245">
        <v>4013</v>
      </c>
      <c r="B33" s="245">
        <v>713300</v>
      </c>
      <c r="C33" s="258" t="s">
        <v>551</v>
      </c>
      <c r="D33" s="285"/>
      <c r="E33" s="285"/>
    </row>
    <row r="34" spans="1:5" ht="15" customHeight="1">
      <c r="A34" s="245">
        <v>4014</v>
      </c>
      <c r="B34" s="245">
        <v>713400</v>
      </c>
      <c r="C34" s="258" t="s">
        <v>552</v>
      </c>
      <c r="D34" s="285"/>
      <c r="E34" s="285"/>
    </row>
    <row r="35" spans="1:5" ht="15" customHeight="1">
      <c r="A35" s="245">
        <v>4015</v>
      </c>
      <c r="B35" s="245">
        <v>713500</v>
      </c>
      <c r="C35" s="258" t="s">
        <v>372</v>
      </c>
      <c r="D35" s="285"/>
      <c r="E35" s="285"/>
    </row>
    <row r="36" spans="1:5" ht="15" customHeight="1">
      <c r="A36" s="245">
        <v>4016</v>
      </c>
      <c r="B36" s="245">
        <v>713600</v>
      </c>
      <c r="C36" s="258" t="s">
        <v>373</v>
      </c>
      <c r="D36" s="285"/>
      <c r="E36" s="285"/>
    </row>
    <row r="37" spans="1:5" s="325" customFormat="1" ht="15" customHeight="1">
      <c r="A37" s="235">
        <v>4017</v>
      </c>
      <c r="B37" s="235">
        <v>714000</v>
      </c>
      <c r="C37" s="256" t="s">
        <v>1393</v>
      </c>
      <c r="D37" s="284">
        <f>SUM(D38:D42)</f>
        <v>0</v>
      </c>
      <c r="E37" s="284">
        <f>SUM(E38:E42)</f>
        <v>0</v>
      </c>
    </row>
    <row r="38" spans="1:5" ht="15" customHeight="1">
      <c r="A38" s="245">
        <v>4018</v>
      </c>
      <c r="B38" s="245">
        <v>714100</v>
      </c>
      <c r="C38" s="258" t="s">
        <v>422</v>
      </c>
      <c r="D38" s="285"/>
      <c r="E38" s="285"/>
    </row>
    <row r="39" spans="1:5" ht="15" customHeight="1">
      <c r="A39" s="245">
        <v>4019</v>
      </c>
      <c r="B39" s="245">
        <v>714300</v>
      </c>
      <c r="C39" s="258" t="s">
        <v>423</v>
      </c>
      <c r="D39" s="285"/>
      <c r="E39" s="285"/>
    </row>
    <row r="40" spans="1:5" ht="15" customHeight="1">
      <c r="A40" s="245">
        <v>4020</v>
      </c>
      <c r="B40" s="245">
        <v>714400</v>
      </c>
      <c r="C40" s="258" t="s">
        <v>424</v>
      </c>
      <c r="D40" s="285"/>
      <c r="E40" s="285"/>
    </row>
    <row r="41" spans="1:5" ht="24">
      <c r="A41" s="245">
        <v>4021</v>
      </c>
      <c r="B41" s="245">
        <v>714500</v>
      </c>
      <c r="C41" s="258" t="s">
        <v>155</v>
      </c>
      <c r="D41" s="285"/>
      <c r="E41" s="285"/>
    </row>
    <row r="42" spans="1:5" ht="15" customHeight="1">
      <c r="A42" s="245">
        <v>4022</v>
      </c>
      <c r="B42" s="245">
        <v>714600</v>
      </c>
      <c r="C42" s="258" t="s">
        <v>425</v>
      </c>
      <c r="D42" s="285"/>
      <c r="E42" s="285"/>
    </row>
    <row r="43" spans="1:5" s="325" customFormat="1" ht="24">
      <c r="A43" s="295">
        <v>4023</v>
      </c>
      <c r="B43" s="235">
        <v>715000</v>
      </c>
      <c r="C43" s="256" t="s">
        <v>1394</v>
      </c>
      <c r="D43" s="284">
        <f>SUM(D44:D49)</f>
        <v>0</v>
      </c>
      <c r="E43" s="284">
        <f>SUM(E44:E49)</f>
        <v>0</v>
      </c>
    </row>
    <row r="44" spans="1:5" ht="15" customHeight="1">
      <c r="A44" s="245">
        <v>4024</v>
      </c>
      <c r="B44" s="245">
        <v>715100</v>
      </c>
      <c r="C44" s="258" t="s">
        <v>426</v>
      </c>
      <c r="D44" s="285"/>
      <c r="E44" s="285"/>
    </row>
    <row r="45" spans="1:5" ht="15" customHeight="1">
      <c r="A45" s="245">
        <v>4025</v>
      </c>
      <c r="B45" s="245">
        <v>715200</v>
      </c>
      <c r="C45" s="258" t="s">
        <v>427</v>
      </c>
      <c r="D45" s="285"/>
      <c r="E45" s="285"/>
    </row>
    <row r="46" spans="1:5" ht="15" customHeight="1">
      <c r="A46" s="245">
        <v>4026</v>
      </c>
      <c r="B46" s="245">
        <v>715300</v>
      </c>
      <c r="C46" s="258" t="s">
        <v>428</v>
      </c>
      <c r="D46" s="285"/>
      <c r="E46" s="285"/>
    </row>
    <row r="47" spans="1:5" ht="24">
      <c r="A47" s="245">
        <v>4027</v>
      </c>
      <c r="B47" s="245">
        <v>715400</v>
      </c>
      <c r="C47" s="258" t="s">
        <v>429</v>
      </c>
      <c r="D47" s="285"/>
      <c r="E47" s="285"/>
    </row>
    <row r="48" spans="1:5" ht="15" customHeight="1">
      <c r="A48" s="245">
        <v>4028</v>
      </c>
      <c r="B48" s="245">
        <v>715500</v>
      </c>
      <c r="C48" s="258" t="s">
        <v>430</v>
      </c>
      <c r="D48" s="285"/>
      <c r="E48" s="285"/>
    </row>
    <row r="49" spans="1:5" ht="15" customHeight="1">
      <c r="A49" s="245">
        <v>4029</v>
      </c>
      <c r="B49" s="245">
        <v>715600</v>
      </c>
      <c r="C49" s="258" t="s">
        <v>431</v>
      </c>
      <c r="D49" s="285"/>
      <c r="E49" s="285"/>
    </row>
    <row r="50" spans="1:5" s="325" customFormat="1" ht="15" customHeight="1">
      <c r="A50" s="295">
        <v>4030</v>
      </c>
      <c r="B50" s="235">
        <v>716000</v>
      </c>
      <c r="C50" s="256" t="s">
        <v>1395</v>
      </c>
      <c r="D50" s="284">
        <f>D51+D52</f>
        <v>0</v>
      </c>
      <c r="E50" s="284">
        <f>E51+E52</f>
        <v>0</v>
      </c>
    </row>
    <row r="51" spans="1:5" ht="24">
      <c r="A51" s="245">
        <v>4031</v>
      </c>
      <c r="B51" s="245">
        <v>716100</v>
      </c>
      <c r="C51" s="258" t="s">
        <v>310</v>
      </c>
      <c r="D51" s="285"/>
      <c r="E51" s="285"/>
    </row>
    <row r="52" spans="1:5" ht="24">
      <c r="A52" s="245">
        <v>4032</v>
      </c>
      <c r="B52" s="307">
        <v>716200</v>
      </c>
      <c r="C52" s="308" t="s">
        <v>311</v>
      </c>
      <c r="D52" s="285"/>
      <c r="E52" s="285"/>
    </row>
    <row r="53" spans="1:5" s="325" customFormat="1" ht="15" customHeight="1">
      <c r="A53" s="296">
        <v>4033</v>
      </c>
      <c r="B53" s="304">
        <v>717000</v>
      </c>
      <c r="C53" s="305" t="s">
        <v>1396</v>
      </c>
      <c r="D53" s="290">
        <f>SUM(D54:D59)</f>
        <v>0</v>
      </c>
      <c r="E53" s="290">
        <f>SUM(E54:E59)</f>
        <v>0</v>
      </c>
    </row>
    <row r="54" spans="1:5" ht="14.25" customHeight="1">
      <c r="A54" s="291">
        <v>4034</v>
      </c>
      <c r="B54" s="306">
        <v>717100</v>
      </c>
      <c r="C54" s="301" t="s">
        <v>312</v>
      </c>
      <c r="D54" s="293"/>
      <c r="E54" s="285"/>
    </row>
    <row r="55" spans="1:5" ht="14.25" customHeight="1">
      <c r="A55" s="291">
        <v>4035</v>
      </c>
      <c r="B55" s="306">
        <v>717200</v>
      </c>
      <c r="C55" s="301" t="s">
        <v>313</v>
      </c>
      <c r="D55" s="293"/>
      <c r="E55" s="285"/>
    </row>
    <row r="56" spans="1:5" ht="14.25" customHeight="1">
      <c r="A56" s="291">
        <v>4036</v>
      </c>
      <c r="B56" s="306">
        <v>717300</v>
      </c>
      <c r="C56" s="301" t="s">
        <v>102</v>
      </c>
      <c r="D56" s="293"/>
      <c r="E56" s="285"/>
    </row>
    <row r="57" spans="1:5" ht="14.25" customHeight="1">
      <c r="A57" s="291">
        <v>4037</v>
      </c>
      <c r="B57" s="306">
        <v>717400</v>
      </c>
      <c r="C57" s="301" t="s">
        <v>103</v>
      </c>
      <c r="D57" s="293"/>
      <c r="E57" s="285"/>
    </row>
    <row r="58" spans="1:5" ht="14.25" customHeight="1">
      <c r="A58" s="291">
        <v>4038</v>
      </c>
      <c r="B58" s="306">
        <v>717500</v>
      </c>
      <c r="C58" s="301" t="s">
        <v>1397</v>
      </c>
      <c r="D58" s="293"/>
      <c r="E58" s="285"/>
    </row>
    <row r="59" spans="1:5" ht="14.25" customHeight="1">
      <c r="A59" s="291">
        <v>4039</v>
      </c>
      <c r="B59" s="306">
        <v>717600</v>
      </c>
      <c r="C59" s="301" t="s">
        <v>105</v>
      </c>
      <c r="D59" s="293"/>
      <c r="E59" s="285"/>
    </row>
    <row r="60" spans="1:5" s="325" customFormat="1" ht="36">
      <c r="A60" s="295">
        <v>4040</v>
      </c>
      <c r="B60" s="238">
        <v>719000</v>
      </c>
      <c r="C60" s="297" t="s">
        <v>1398</v>
      </c>
      <c r="D60" s="284">
        <f>SUM(D61:D66)</f>
        <v>0</v>
      </c>
      <c r="E60" s="284">
        <f>SUM(E61:E66)</f>
        <v>0</v>
      </c>
    </row>
    <row r="61" spans="1:5" ht="24">
      <c r="A61" s="245">
        <v>4041</v>
      </c>
      <c r="B61" s="245">
        <v>719100</v>
      </c>
      <c r="C61" s="258" t="s">
        <v>144</v>
      </c>
      <c r="D61" s="285"/>
      <c r="E61" s="285"/>
    </row>
    <row r="62" spans="1:5" ht="24">
      <c r="A62" s="245">
        <v>4042</v>
      </c>
      <c r="B62" s="245">
        <v>719200</v>
      </c>
      <c r="C62" s="258" t="s">
        <v>145</v>
      </c>
      <c r="D62" s="285"/>
      <c r="E62" s="285"/>
    </row>
    <row r="63" spans="1:5" ht="24">
      <c r="A63" s="245">
        <v>4043</v>
      </c>
      <c r="B63" s="245">
        <v>719300</v>
      </c>
      <c r="C63" s="258" t="s">
        <v>432</v>
      </c>
      <c r="D63" s="285"/>
      <c r="E63" s="285"/>
    </row>
    <row r="64" spans="1:5" ht="15" customHeight="1">
      <c r="A64" s="245">
        <v>4044</v>
      </c>
      <c r="B64" s="245">
        <v>719400</v>
      </c>
      <c r="C64" s="258" t="s">
        <v>433</v>
      </c>
      <c r="D64" s="285"/>
      <c r="E64" s="285"/>
    </row>
    <row r="65" spans="1:5" ht="15" customHeight="1">
      <c r="A65" s="245">
        <v>4045</v>
      </c>
      <c r="B65" s="245">
        <v>719500</v>
      </c>
      <c r="C65" s="258" t="s">
        <v>434</v>
      </c>
      <c r="D65" s="285"/>
      <c r="E65" s="285"/>
    </row>
    <row r="66" spans="1:5" ht="15" customHeight="1">
      <c r="A66" s="245">
        <v>4046</v>
      </c>
      <c r="B66" s="245">
        <v>719600</v>
      </c>
      <c r="C66" s="258" t="s">
        <v>159</v>
      </c>
      <c r="D66" s="285"/>
      <c r="E66" s="285"/>
    </row>
    <row r="67" spans="1:5" s="325" customFormat="1" ht="15" customHeight="1">
      <c r="A67" s="295">
        <v>4047</v>
      </c>
      <c r="B67" s="235">
        <v>720000</v>
      </c>
      <c r="C67" s="256" t="s">
        <v>1399</v>
      </c>
      <c r="D67" s="284">
        <f>D68+D73</f>
        <v>0</v>
      </c>
      <c r="E67" s="284">
        <f>E68+E73</f>
        <v>0</v>
      </c>
    </row>
    <row r="68" spans="1:5" s="325" customFormat="1" ht="24">
      <c r="A68" s="295">
        <v>4048</v>
      </c>
      <c r="B68" s="235">
        <v>721000</v>
      </c>
      <c r="C68" s="256" t="s">
        <v>1400</v>
      </c>
      <c r="D68" s="284">
        <f>SUM(D69:D72)</f>
        <v>0</v>
      </c>
      <c r="E68" s="284">
        <f>SUM(E69:E72)</f>
        <v>0</v>
      </c>
    </row>
    <row r="69" spans="1:5" ht="14.25" customHeight="1">
      <c r="A69" s="245">
        <v>4049</v>
      </c>
      <c r="B69" s="245">
        <v>721100</v>
      </c>
      <c r="C69" s="258" t="s">
        <v>160</v>
      </c>
      <c r="D69" s="285"/>
      <c r="E69" s="285"/>
    </row>
    <row r="70" spans="1:5" ht="14.25" customHeight="1">
      <c r="A70" s="245">
        <v>4050</v>
      </c>
      <c r="B70" s="245">
        <v>721200</v>
      </c>
      <c r="C70" s="258" t="s">
        <v>524</v>
      </c>
      <c r="D70" s="285"/>
      <c r="E70" s="285"/>
    </row>
    <row r="71" spans="1:5" ht="24">
      <c r="A71" s="245">
        <v>4051</v>
      </c>
      <c r="B71" s="245">
        <v>721300</v>
      </c>
      <c r="C71" s="258" t="s">
        <v>575</v>
      </c>
      <c r="D71" s="285"/>
      <c r="E71" s="285"/>
    </row>
    <row r="72" spans="1:5" ht="15" customHeight="1">
      <c r="A72" s="245">
        <v>4052</v>
      </c>
      <c r="B72" s="245">
        <v>721400</v>
      </c>
      <c r="C72" s="258" t="s">
        <v>576</v>
      </c>
      <c r="D72" s="285"/>
      <c r="E72" s="285"/>
    </row>
    <row r="73" spans="1:5" s="325" customFormat="1" ht="15" customHeight="1">
      <c r="A73" s="295">
        <v>4053</v>
      </c>
      <c r="B73" s="237">
        <v>722000</v>
      </c>
      <c r="C73" s="300" t="s">
        <v>1401</v>
      </c>
      <c r="D73" s="284">
        <f>SUM(D74:D76)</f>
        <v>0</v>
      </c>
      <c r="E73" s="284">
        <f>SUM(E74:E76)</f>
        <v>0</v>
      </c>
    </row>
    <row r="74" spans="1:5" ht="15" customHeight="1">
      <c r="A74" s="291">
        <v>4054</v>
      </c>
      <c r="B74" s="306">
        <v>722100</v>
      </c>
      <c r="C74" s="301" t="s">
        <v>577</v>
      </c>
      <c r="D74" s="293"/>
      <c r="E74" s="285"/>
    </row>
    <row r="75" spans="1:5" ht="15" customHeight="1">
      <c r="A75" s="291">
        <v>4055</v>
      </c>
      <c r="B75" s="306">
        <v>722200</v>
      </c>
      <c r="C75" s="301" t="s">
        <v>110</v>
      </c>
      <c r="D75" s="293"/>
      <c r="E75" s="285"/>
    </row>
    <row r="76" spans="1:5" ht="15" customHeight="1">
      <c r="A76" s="291">
        <v>4056</v>
      </c>
      <c r="B76" s="306">
        <v>722300</v>
      </c>
      <c r="C76" s="301" t="s">
        <v>1</v>
      </c>
      <c r="D76" s="293"/>
      <c r="E76" s="285"/>
    </row>
    <row r="77" spans="1:5" s="325" customFormat="1" ht="18.75" customHeight="1">
      <c r="A77" s="295">
        <v>4057</v>
      </c>
      <c r="B77" s="238">
        <v>730000</v>
      </c>
      <c r="C77" s="297" t="s">
        <v>1402</v>
      </c>
      <c r="D77" s="284">
        <f>D78+D81+D86</f>
        <v>0</v>
      </c>
      <c r="E77" s="284">
        <f>E78+E81+E86</f>
        <v>0</v>
      </c>
    </row>
    <row r="78" spans="1:5" s="325" customFormat="1" ht="15" customHeight="1">
      <c r="A78" s="295">
        <v>4058</v>
      </c>
      <c r="B78" s="235">
        <v>731000</v>
      </c>
      <c r="C78" s="256" t="s">
        <v>1403</v>
      </c>
      <c r="D78" s="284">
        <f>D79+D80</f>
        <v>0</v>
      </c>
      <c r="E78" s="284">
        <f>E79+E80</f>
        <v>0</v>
      </c>
    </row>
    <row r="79" spans="1:5" ht="15" customHeight="1">
      <c r="A79" s="245">
        <v>4059</v>
      </c>
      <c r="B79" s="245">
        <v>731100</v>
      </c>
      <c r="C79" s="258" t="s">
        <v>2</v>
      </c>
      <c r="D79" s="285"/>
      <c r="E79" s="285"/>
    </row>
    <row r="80" spans="1:5" ht="15" customHeight="1">
      <c r="A80" s="245">
        <v>4060</v>
      </c>
      <c r="B80" s="245">
        <v>731200</v>
      </c>
      <c r="C80" s="258" t="s">
        <v>3</v>
      </c>
      <c r="D80" s="285"/>
      <c r="E80" s="285"/>
    </row>
    <row r="81" spans="1:5" s="325" customFormat="1" ht="24">
      <c r="A81" s="295">
        <v>4061</v>
      </c>
      <c r="B81" s="235">
        <v>732000</v>
      </c>
      <c r="C81" s="256" t="s">
        <v>1404</v>
      </c>
      <c r="D81" s="284">
        <f>D82+D83+D84+D85</f>
        <v>0</v>
      </c>
      <c r="E81" s="284">
        <f>E82+E83+E84+E85</f>
        <v>0</v>
      </c>
    </row>
    <row r="82" spans="1:5" ht="14.25" customHeight="1">
      <c r="A82" s="245">
        <v>4062</v>
      </c>
      <c r="B82" s="245">
        <v>732100</v>
      </c>
      <c r="C82" s="258" t="s">
        <v>4</v>
      </c>
      <c r="D82" s="285"/>
      <c r="E82" s="285"/>
    </row>
    <row r="83" spans="1:5" ht="14.25" customHeight="1">
      <c r="A83" s="245">
        <v>4063</v>
      </c>
      <c r="B83" s="245">
        <v>732200</v>
      </c>
      <c r="C83" s="258" t="s">
        <v>356</v>
      </c>
      <c r="D83" s="285"/>
      <c r="E83" s="285"/>
    </row>
    <row r="84" spans="1:5" ht="14.25" customHeight="1">
      <c r="A84" s="245">
        <v>4064</v>
      </c>
      <c r="B84" s="245">
        <v>732300</v>
      </c>
      <c r="C84" s="258" t="s">
        <v>625</v>
      </c>
      <c r="D84" s="285"/>
      <c r="E84" s="285"/>
    </row>
    <row r="85" spans="1:5" ht="14.25" customHeight="1">
      <c r="A85" s="245">
        <v>4065</v>
      </c>
      <c r="B85" s="245">
        <v>732400</v>
      </c>
      <c r="C85" s="258" t="s">
        <v>626</v>
      </c>
      <c r="D85" s="285"/>
      <c r="E85" s="285"/>
    </row>
    <row r="86" spans="1:5" s="325" customFormat="1" ht="14.25" customHeight="1">
      <c r="A86" s="295">
        <v>4066</v>
      </c>
      <c r="B86" s="235">
        <v>733000</v>
      </c>
      <c r="C86" s="256" t="s">
        <v>1405</v>
      </c>
      <c r="D86" s="284">
        <f>D87+D88</f>
        <v>0</v>
      </c>
      <c r="E86" s="284">
        <f>E87+E88</f>
        <v>0</v>
      </c>
    </row>
    <row r="87" spans="1:5" ht="14.25" customHeight="1">
      <c r="A87" s="245">
        <v>4067</v>
      </c>
      <c r="B87" s="245">
        <v>733100</v>
      </c>
      <c r="C87" s="258" t="s">
        <v>357</v>
      </c>
      <c r="D87" s="285"/>
      <c r="E87" s="285"/>
    </row>
    <row r="88" spans="1:5" ht="14.25" customHeight="1">
      <c r="A88" s="245">
        <v>4068</v>
      </c>
      <c r="B88" s="245">
        <v>733200</v>
      </c>
      <c r="C88" s="258" t="s">
        <v>358</v>
      </c>
      <c r="D88" s="285"/>
      <c r="E88" s="285"/>
    </row>
    <row r="89" spans="1:5" s="325" customFormat="1" ht="15" customHeight="1">
      <c r="A89" s="295">
        <v>4069</v>
      </c>
      <c r="B89" s="235">
        <v>740000</v>
      </c>
      <c r="C89" s="256" t="s">
        <v>1406</v>
      </c>
      <c r="D89" s="284">
        <f>D90+D97+D102+D109+D112</f>
        <v>23577</v>
      </c>
      <c r="E89" s="284">
        <f>E90+E97+E102+E109+E112</f>
        <v>40229</v>
      </c>
    </row>
    <row r="90" spans="1:5" s="325" customFormat="1" ht="14.25" customHeight="1">
      <c r="A90" s="295">
        <v>4070</v>
      </c>
      <c r="B90" s="235">
        <v>741000</v>
      </c>
      <c r="C90" s="256" t="s">
        <v>1407</v>
      </c>
      <c r="D90" s="284">
        <f>SUM(D91:D96)</f>
        <v>61</v>
      </c>
      <c r="E90" s="284">
        <f>SUM(E91:E96)</f>
        <v>0</v>
      </c>
    </row>
    <row r="91" spans="1:5" ht="14.25" customHeight="1">
      <c r="A91" s="245">
        <v>4071</v>
      </c>
      <c r="B91" s="245">
        <v>741100</v>
      </c>
      <c r="C91" s="258" t="s">
        <v>359</v>
      </c>
      <c r="D91" s="285"/>
      <c r="E91" s="285"/>
    </row>
    <row r="92" spans="1:5" ht="14.25" customHeight="1">
      <c r="A92" s="245">
        <v>4072</v>
      </c>
      <c r="B92" s="245">
        <v>741200</v>
      </c>
      <c r="C92" s="258" t="s">
        <v>360</v>
      </c>
      <c r="D92" s="285"/>
      <c r="E92" s="285"/>
    </row>
    <row r="93" spans="1:5" ht="14.25" customHeight="1">
      <c r="A93" s="245">
        <v>4073</v>
      </c>
      <c r="B93" s="245">
        <v>741300</v>
      </c>
      <c r="C93" s="258" t="s">
        <v>361</v>
      </c>
      <c r="D93" s="285"/>
      <c r="E93" s="285"/>
    </row>
    <row r="94" spans="1:5" ht="14.25" customHeight="1">
      <c r="A94" s="245">
        <v>4074</v>
      </c>
      <c r="B94" s="245">
        <v>741400</v>
      </c>
      <c r="C94" s="258" t="s">
        <v>362</v>
      </c>
      <c r="D94" s="285">
        <v>61</v>
      </c>
      <c r="E94" s="285"/>
    </row>
    <row r="95" spans="1:5" ht="14.25" customHeight="1">
      <c r="A95" s="245">
        <v>4075</v>
      </c>
      <c r="B95" s="307">
        <v>741500</v>
      </c>
      <c r="C95" s="308" t="s">
        <v>363</v>
      </c>
      <c r="D95" s="285"/>
      <c r="E95" s="285"/>
    </row>
    <row r="96" spans="1:5" ht="14.25" customHeight="1">
      <c r="A96" s="291">
        <v>4076</v>
      </c>
      <c r="B96" s="306">
        <v>741600</v>
      </c>
      <c r="C96" s="301" t="s">
        <v>112</v>
      </c>
      <c r="D96" s="293"/>
      <c r="E96" s="285"/>
    </row>
    <row r="97" spans="1:5" s="325" customFormat="1" ht="24">
      <c r="A97" s="295">
        <v>4077</v>
      </c>
      <c r="B97" s="238">
        <v>742000</v>
      </c>
      <c r="C97" s="297" t="s">
        <v>1408</v>
      </c>
      <c r="D97" s="284">
        <f>SUM(D98:D101)</f>
        <v>18032</v>
      </c>
      <c r="E97" s="284">
        <f>SUM(E98:E101)</f>
        <v>21322</v>
      </c>
    </row>
    <row r="98" spans="1:5" ht="24">
      <c r="A98" s="245">
        <v>4078</v>
      </c>
      <c r="B98" s="245">
        <v>742100</v>
      </c>
      <c r="C98" s="258" t="s">
        <v>364</v>
      </c>
      <c r="D98" s="285"/>
      <c r="E98" s="285"/>
    </row>
    <row r="99" spans="1:5" ht="15" customHeight="1">
      <c r="A99" s="245">
        <v>4079</v>
      </c>
      <c r="B99" s="245">
        <v>742200</v>
      </c>
      <c r="C99" s="258" t="s">
        <v>113</v>
      </c>
      <c r="D99" s="285"/>
      <c r="E99" s="285"/>
    </row>
    <row r="100" spans="1:5" ht="24">
      <c r="A100" s="245">
        <v>4080</v>
      </c>
      <c r="B100" s="245">
        <v>742300</v>
      </c>
      <c r="C100" s="258" t="s">
        <v>308</v>
      </c>
      <c r="D100" s="285">
        <v>18032</v>
      </c>
      <c r="E100" s="285">
        <v>21322</v>
      </c>
    </row>
    <row r="101" spans="1:5" ht="15" customHeight="1">
      <c r="A101" s="245">
        <v>4081</v>
      </c>
      <c r="B101" s="245">
        <v>742400</v>
      </c>
      <c r="C101" s="258" t="s">
        <v>309</v>
      </c>
      <c r="D101" s="285"/>
      <c r="E101" s="285"/>
    </row>
    <row r="102" spans="1:5" s="325" customFormat="1" ht="24">
      <c r="A102" s="295">
        <v>4082</v>
      </c>
      <c r="B102" s="235">
        <v>743000</v>
      </c>
      <c r="C102" s="256" t="s">
        <v>1409</v>
      </c>
      <c r="D102" s="284">
        <f>SUM(D103:D108)</f>
        <v>0</v>
      </c>
      <c r="E102" s="284">
        <f>SUM(E103:E108)</f>
        <v>0</v>
      </c>
    </row>
    <row r="103" spans="1:5" ht="14.25" customHeight="1">
      <c r="A103" s="245">
        <v>4083</v>
      </c>
      <c r="B103" s="245">
        <v>743100</v>
      </c>
      <c r="C103" s="258" t="s">
        <v>1190</v>
      </c>
      <c r="D103" s="285"/>
      <c r="E103" s="285"/>
    </row>
    <row r="104" spans="1:5" ht="14.25" customHeight="1">
      <c r="A104" s="245">
        <v>4084</v>
      </c>
      <c r="B104" s="245">
        <v>743200</v>
      </c>
      <c r="C104" s="258" t="s">
        <v>378</v>
      </c>
      <c r="D104" s="285"/>
      <c r="E104" s="285"/>
    </row>
    <row r="105" spans="1:5" ht="14.25" customHeight="1">
      <c r="A105" s="245">
        <v>4085</v>
      </c>
      <c r="B105" s="245">
        <v>743300</v>
      </c>
      <c r="C105" s="258" t="s">
        <v>379</v>
      </c>
      <c r="D105" s="285"/>
      <c r="E105" s="285"/>
    </row>
    <row r="106" spans="1:5" ht="14.25" customHeight="1">
      <c r="A106" s="245">
        <v>4086</v>
      </c>
      <c r="B106" s="245">
        <v>743400</v>
      </c>
      <c r="C106" s="258" t="s">
        <v>380</v>
      </c>
      <c r="D106" s="285"/>
      <c r="E106" s="285"/>
    </row>
    <row r="107" spans="1:5" ht="14.25" customHeight="1">
      <c r="A107" s="245">
        <v>4087</v>
      </c>
      <c r="B107" s="245">
        <v>743500</v>
      </c>
      <c r="C107" s="258" t="s">
        <v>381</v>
      </c>
      <c r="D107" s="285"/>
      <c r="E107" s="285"/>
    </row>
    <row r="108" spans="1:5" ht="24">
      <c r="A108" s="245">
        <v>4088</v>
      </c>
      <c r="B108" s="245">
        <v>743900</v>
      </c>
      <c r="C108" s="258" t="s">
        <v>382</v>
      </c>
      <c r="D108" s="285"/>
      <c r="E108" s="285"/>
    </row>
    <row r="109" spans="1:5" s="325" customFormat="1" ht="24">
      <c r="A109" s="295">
        <v>4089</v>
      </c>
      <c r="B109" s="235">
        <v>744000</v>
      </c>
      <c r="C109" s="256" t="s">
        <v>1410</v>
      </c>
      <c r="D109" s="284">
        <f>D110+D111</f>
        <v>3984</v>
      </c>
      <c r="E109" s="284">
        <f>E110+E111</f>
        <v>17870</v>
      </c>
    </row>
    <row r="110" spans="1:5" ht="14.25" customHeight="1">
      <c r="A110" s="245">
        <v>4090</v>
      </c>
      <c r="B110" s="245">
        <v>744100</v>
      </c>
      <c r="C110" s="258" t="s">
        <v>5</v>
      </c>
      <c r="D110" s="285">
        <v>3984</v>
      </c>
      <c r="E110" s="285">
        <v>17870</v>
      </c>
    </row>
    <row r="111" spans="1:5" ht="14.25" customHeight="1">
      <c r="A111" s="245">
        <v>4091</v>
      </c>
      <c r="B111" s="245">
        <v>744200</v>
      </c>
      <c r="C111" s="258" t="s">
        <v>6</v>
      </c>
      <c r="D111" s="285"/>
      <c r="E111" s="285"/>
    </row>
    <row r="112" spans="1:5" s="325" customFormat="1" ht="14.25" customHeight="1">
      <c r="A112" s="295">
        <v>4092</v>
      </c>
      <c r="B112" s="235">
        <v>745000</v>
      </c>
      <c r="C112" s="256" t="s">
        <v>1411</v>
      </c>
      <c r="D112" s="284">
        <f>D113</f>
        <v>1500</v>
      </c>
      <c r="E112" s="284">
        <f>E113</f>
        <v>1037</v>
      </c>
    </row>
    <row r="113" spans="1:5" ht="14.25" customHeight="1">
      <c r="A113" s="245">
        <v>4093</v>
      </c>
      <c r="B113" s="245">
        <v>745100</v>
      </c>
      <c r="C113" s="258" t="s">
        <v>7</v>
      </c>
      <c r="D113" s="285">
        <v>1500</v>
      </c>
      <c r="E113" s="285">
        <v>1037</v>
      </c>
    </row>
    <row r="114" spans="1:5" s="325" customFormat="1" ht="24">
      <c r="A114" s="295">
        <v>4094</v>
      </c>
      <c r="B114" s="235">
        <v>770000</v>
      </c>
      <c r="C114" s="256" t="s">
        <v>1412</v>
      </c>
      <c r="D114" s="284">
        <f>D115+D117</f>
        <v>13</v>
      </c>
      <c r="E114" s="284">
        <f>E115+E117</f>
        <v>33</v>
      </c>
    </row>
    <row r="115" spans="1:5" s="325" customFormat="1" ht="24">
      <c r="A115" s="295">
        <v>4095</v>
      </c>
      <c r="B115" s="235">
        <v>771000</v>
      </c>
      <c r="C115" s="256" t="s">
        <v>1413</v>
      </c>
      <c r="D115" s="284">
        <f>D116</f>
        <v>0</v>
      </c>
      <c r="E115" s="284">
        <f>E116</f>
        <v>0</v>
      </c>
    </row>
    <row r="116" spans="1:5" ht="15" customHeight="1">
      <c r="A116" s="245">
        <v>4096</v>
      </c>
      <c r="B116" s="245">
        <v>771100</v>
      </c>
      <c r="C116" s="258" t="s">
        <v>544</v>
      </c>
      <c r="D116" s="285"/>
      <c r="E116" s="285"/>
    </row>
    <row r="117" spans="1:5" s="325" customFormat="1" ht="24">
      <c r="A117" s="295">
        <v>4097</v>
      </c>
      <c r="B117" s="235">
        <v>772000</v>
      </c>
      <c r="C117" s="256" t="s">
        <v>1414</v>
      </c>
      <c r="D117" s="284">
        <f>D118</f>
        <v>13</v>
      </c>
      <c r="E117" s="284">
        <f>E118</f>
        <v>33</v>
      </c>
    </row>
    <row r="118" spans="1:5" ht="24">
      <c r="A118" s="245">
        <v>4098</v>
      </c>
      <c r="B118" s="245">
        <v>772100</v>
      </c>
      <c r="C118" s="258" t="s">
        <v>545</v>
      </c>
      <c r="D118" s="285">
        <v>13</v>
      </c>
      <c r="E118" s="285">
        <v>33</v>
      </c>
    </row>
    <row r="119" spans="1:5" s="325" customFormat="1" ht="24">
      <c r="A119" s="295">
        <v>4099</v>
      </c>
      <c r="B119" s="235">
        <v>780000</v>
      </c>
      <c r="C119" s="256" t="s">
        <v>1415</v>
      </c>
      <c r="D119" s="284">
        <f>D120</f>
        <v>705463</v>
      </c>
      <c r="E119" s="284">
        <f>E120</f>
        <v>817134</v>
      </c>
    </row>
    <row r="120" spans="1:5" s="325" customFormat="1" ht="24">
      <c r="A120" s="295">
        <v>4100</v>
      </c>
      <c r="B120" s="235">
        <v>781000</v>
      </c>
      <c r="C120" s="256" t="s">
        <v>1416</v>
      </c>
      <c r="D120" s="284">
        <f>D121+D122</f>
        <v>705463</v>
      </c>
      <c r="E120" s="284">
        <f>E121+E122</f>
        <v>817134</v>
      </c>
    </row>
    <row r="121" spans="1:5" ht="14.25" customHeight="1">
      <c r="A121" s="245">
        <v>4101</v>
      </c>
      <c r="B121" s="245">
        <v>781100</v>
      </c>
      <c r="C121" s="258" t="s">
        <v>384</v>
      </c>
      <c r="D121" s="285">
        <v>705463</v>
      </c>
      <c r="E121" s="285">
        <v>817134</v>
      </c>
    </row>
    <row r="122" spans="1:5" ht="14.25" customHeight="1">
      <c r="A122" s="245">
        <v>4102</v>
      </c>
      <c r="B122" s="245">
        <v>781300</v>
      </c>
      <c r="C122" s="258" t="s">
        <v>410</v>
      </c>
      <c r="D122" s="285"/>
      <c r="E122" s="285"/>
    </row>
    <row r="123" spans="1:5" s="325" customFormat="1" ht="14.25" customHeight="1">
      <c r="A123" s="295">
        <v>4103</v>
      </c>
      <c r="B123" s="235">
        <v>790000</v>
      </c>
      <c r="C123" s="256" t="s">
        <v>1417</v>
      </c>
      <c r="D123" s="284">
        <f>D124</f>
        <v>4744</v>
      </c>
      <c r="E123" s="284">
        <f>E124</f>
        <v>0</v>
      </c>
    </row>
    <row r="124" spans="1:5" s="325" customFormat="1" ht="14.25" customHeight="1">
      <c r="A124" s="295">
        <v>4104</v>
      </c>
      <c r="B124" s="235">
        <v>791000</v>
      </c>
      <c r="C124" s="256" t="s">
        <v>1418</v>
      </c>
      <c r="D124" s="284">
        <f>D125</f>
        <v>4744</v>
      </c>
      <c r="E124" s="284">
        <f>E125</f>
        <v>0</v>
      </c>
    </row>
    <row r="125" spans="1:5" ht="14.25" customHeight="1">
      <c r="A125" s="245">
        <v>4105</v>
      </c>
      <c r="B125" s="307">
        <v>791100</v>
      </c>
      <c r="C125" s="308" t="s">
        <v>543</v>
      </c>
      <c r="D125" s="285">
        <v>4744</v>
      </c>
      <c r="E125" s="285"/>
    </row>
    <row r="126" spans="1:5" s="325" customFormat="1" ht="24">
      <c r="A126" s="296">
        <v>4106</v>
      </c>
      <c r="B126" s="304">
        <v>800000</v>
      </c>
      <c r="C126" s="305" t="s">
        <v>1419</v>
      </c>
      <c r="D126" s="290">
        <f>D127+D134+D141+D144</f>
        <v>19</v>
      </c>
      <c r="E126" s="284">
        <f>E127+E134+E141+E144</f>
        <v>20</v>
      </c>
    </row>
    <row r="127" spans="1:5" s="325" customFormat="1" ht="24">
      <c r="A127" s="296">
        <v>4107</v>
      </c>
      <c r="B127" s="304">
        <v>810000</v>
      </c>
      <c r="C127" s="305" t="s">
        <v>1420</v>
      </c>
      <c r="D127" s="290">
        <f>D128+D130+D132</f>
        <v>19</v>
      </c>
      <c r="E127" s="284">
        <f>E128+E130+E132</f>
        <v>20</v>
      </c>
    </row>
    <row r="128" spans="1:5" s="325" customFormat="1" ht="15" customHeight="1">
      <c r="A128" s="296">
        <v>4108</v>
      </c>
      <c r="B128" s="304">
        <v>811000</v>
      </c>
      <c r="C128" s="305" t="s">
        <v>1421</v>
      </c>
      <c r="D128" s="290">
        <f>D129</f>
        <v>19</v>
      </c>
      <c r="E128" s="284">
        <f>E129</f>
        <v>20</v>
      </c>
    </row>
    <row r="129" spans="1:5" ht="15" customHeight="1">
      <c r="A129" s="245">
        <v>4109</v>
      </c>
      <c r="B129" s="343">
        <v>811100</v>
      </c>
      <c r="C129" s="311" t="s">
        <v>487</v>
      </c>
      <c r="D129" s="285">
        <v>19</v>
      </c>
      <c r="E129" s="285">
        <v>20</v>
      </c>
    </row>
    <row r="130" spans="1:5" s="325" customFormat="1" ht="15" customHeight="1">
      <c r="A130" s="295">
        <v>4110</v>
      </c>
      <c r="B130" s="235">
        <v>812000</v>
      </c>
      <c r="C130" s="256" t="s">
        <v>1422</v>
      </c>
      <c r="D130" s="284">
        <f>D131</f>
        <v>0</v>
      </c>
      <c r="E130" s="284">
        <f>E131</f>
        <v>0</v>
      </c>
    </row>
    <row r="131" spans="1:5" ht="15" customHeight="1">
      <c r="A131" s="245">
        <v>4111</v>
      </c>
      <c r="B131" s="245">
        <v>812100</v>
      </c>
      <c r="C131" s="258" t="s">
        <v>488</v>
      </c>
      <c r="D131" s="285"/>
      <c r="E131" s="285"/>
    </row>
    <row r="132" spans="1:5" s="325" customFormat="1" ht="24">
      <c r="A132" s="295">
        <v>4112</v>
      </c>
      <c r="B132" s="235">
        <v>813000</v>
      </c>
      <c r="C132" s="256" t="s">
        <v>1423</v>
      </c>
      <c r="D132" s="284">
        <f>D133</f>
        <v>0</v>
      </c>
      <c r="E132" s="284">
        <f>E133</f>
        <v>0</v>
      </c>
    </row>
    <row r="133" spans="1:5" ht="15" customHeight="1">
      <c r="A133" s="245">
        <v>4113</v>
      </c>
      <c r="B133" s="245">
        <v>813100</v>
      </c>
      <c r="C133" s="258" t="s">
        <v>525</v>
      </c>
      <c r="D133" s="285"/>
      <c r="E133" s="285"/>
    </row>
    <row r="134" spans="1:5" s="325" customFormat="1" ht="15" customHeight="1">
      <c r="A134" s="295">
        <v>4114</v>
      </c>
      <c r="B134" s="235">
        <v>820000</v>
      </c>
      <c r="C134" s="256" t="s">
        <v>1424</v>
      </c>
      <c r="D134" s="284">
        <f>D135+D137+D139</f>
        <v>0</v>
      </c>
      <c r="E134" s="284">
        <f>E135+E137+E139</f>
        <v>0</v>
      </c>
    </row>
    <row r="135" spans="1:5" s="325" customFormat="1" ht="15" customHeight="1">
      <c r="A135" s="295">
        <v>4115</v>
      </c>
      <c r="B135" s="235">
        <v>821000</v>
      </c>
      <c r="C135" s="256" t="s">
        <v>1425</v>
      </c>
      <c r="D135" s="284">
        <f>D136</f>
        <v>0</v>
      </c>
      <c r="E135" s="284">
        <f>E136</f>
        <v>0</v>
      </c>
    </row>
    <row r="136" spans="1:5" ht="15" customHeight="1">
      <c r="A136" s="245">
        <v>4116</v>
      </c>
      <c r="B136" s="245">
        <v>821100</v>
      </c>
      <c r="C136" s="258" t="s">
        <v>477</v>
      </c>
      <c r="D136" s="285"/>
      <c r="E136" s="285"/>
    </row>
    <row r="137" spans="1:5" s="325" customFormat="1" ht="15" customHeight="1">
      <c r="A137" s="295">
        <v>4117</v>
      </c>
      <c r="B137" s="235">
        <v>822000</v>
      </c>
      <c r="C137" s="256" t="s">
        <v>1426</v>
      </c>
      <c r="D137" s="284">
        <f>D138</f>
        <v>0</v>
      </c>
      <c r="E137" s="284">
        <f>E138</f>
        <v>0</v>
      </c>
    </row>
    <row r="138" spans="1:5" ht="15" customHeight="1">
      <c r="A138" s="245">
        <v>4118</v>
      </c>
      <c r="B138" s="245">
        <v>822100</v>
      </c>
      <c r="C138" s="258" t="s">
        <v>478</v>
      </c>
      <c r="D138" s="285"/>
      <c r="E138" s="285"/>
    </row>
    <row r="139" spans="1:5" s="325" customFormat="1" ht="15" customHeight="1">
      <c r="A139" s="295">
        <v>4119</v>
      </c>
      <c r="B139" s="235">
        <v>823000</v>
      </c>
      <c r="C139" s="256" t="s">
        <v>1427</v>
      </c>
      <c r="D139" s="284">
        <f>D140</f>
        <v>0</v>
      </c>
      <c r="E139" s="284">
        <f>E140</f>
        <v>0</v>
      </c>
    </row>
    <row r="140" spans="1:5" ht="15" customHeight="1">
      <c r="A140" s="245">
        <v>4120</v>
      </c>
      <c r="B140" s="245">
        <v>823100</v>
      </c>
      <c r="C140" s="258" t="s">
        <v>479</v>
      </c>
      <c r="D140" s="285"/>
      <c r="E140" s="285"/>
    </row>
    <row r="141" spans="1:5" s="325" customFormat="1" ht="15" customHeight="1">
      <c r="A141" s="295">
        <v>4121</v>
      </c>
      <c r="B141" s="235">
        <v>830000</v>
      </c>
      <c r="C141" s="256" t="s">
        <v>1428</v>
      </c>
      <c r="D141" s="284">
        <f>D142</f>
        <v>0</v>
      </c>
      <c r="E141" s="284">
        <f>E142</f>
        <v>0</v>
      </c>
    </row>
    <row r="142" spans="1:5" s="325" customFormat="1" ht="15" customHeight="1">
      <c r="A142" s="295">
        <v>4122</v>
      </c>
      <c r="B142" s="235">
        <v>831000</v>
      </c>
      <c r="C142" s="256" t="s">
        <v>1429</v>
      </c>
      <c r="D142" s="284">
        <f>D143</f>
        <v>0</v>
      </c>
      <c r="E142" s="284">
        <f>E143</f>
        <v>0</v>
      </c>
    </row>
    <row r="143" spans="1:5" ht="15" customHeight="1">
      <c r="A143" s="245">
        <v>4123</v>
      </c>
      <c r="B143" s="307">
        <v>831100</v>
      </c>
      <c r="C143" s="308" t="s">
        <v>374</v>
      </c>
      <c r="D143" s="285"/>
      <c r="E143" s="285"/>
    </row>
    <row r="144" spans="1:5" s="325" customFormat="1" ht="24">
      <c r="A144" s="294">
        <v>4124</v>
      </c>
      <c r="B144" s="304">
        <v>840000</v>
      </c>
      <c r="C144" s="305" t="s">
        <v>1430</v>
      </c>
      <c r="D144" s="290">
        <f>D145+D147+D149</f>
        <v>0</v>
      </c>
      <c r="E144" s="284">
        <f>E145+E147+E149</f>
        <v>0</v>
      </c>
    </row>
    <row r="145" spans="1:5" s="325" customFormat="1" ht="15" customHeight="1">
      <c r="A145" s="295">
        <v>4125</v>
      </c>
      <c r="B145" s="304">
        <v>841000</v>
      </c>
      <c r="C145" s="305" t="s">
        <v>1431</v>
      </c>
      <c r="D145" s="290">
        <f>D146</f>
        <v>0</v>
      </c>
      <c r="E145" s="284">
        <f>E146</f>
        <v>0</v>
      </c>
    </row>
    <row r="146" spans="1:5" ht="15" customHeight="1">
      <c r="A146" s="309">
        <v>4126</v>
      </c>
      <c r="B146" s="306">
        <v>841100</v>
      </c>
      <c r="C146" s="301" t="s">
        <v>375</v>
      </c>
      <c r="D146" s="293"/>
      <c r="E146" s="285"/>
    </row>
    <row r="147" spans="1:5" s="325" customFormat="1" ht="15" customHeight="1">
      <c r="A147" s="295">
        <v>4127</v>
      </c>
      <c r="B147" s="304">
        <v>842000</v>
      </c>
      <c r="C147" s="305" t="s">
        <v>1432</v>
      </c>
      <c r="D147" s="290">
        <f>D148</f>
        <v>0</v>
      </c>
      <c r="E147" s="284">
        <f>E148</f>
        <v>0</v>
      </c>
    </row>
    <row r="148" spans="1:5" ht="15" customHeight="1">
      <c r="A148" s="309">
        <v>4128</v>
      </c>
      <c r="B148" s="306">
        <v>842100</v>
      </c>
      <c r="C148" s="301" t="s">
        <v>376</v>
      </c>
      <c r="D148" s="293"/>
      <c r="E148" s="285"/>
    </row>
    <row r="149" spans="1:5" s="325" customFormat="1" ht="15" customHeight="1">
      <c r="A149" s="295">
        <v>4129</v>
      </c>
      <c r="B149" s="304">
        <v>843000</v>
      </c>
      <c r="C149" s="305" t="s">
        <v>1433</v>
      </c>
      <c r="D149" s="290">
        <f>D150</f>
        <v>0</v>
      </c>
      <c r="E149" s="284">
        <f>E150</f>
        <v>0</v>
      </c>
    </row>
    <row r="150" spans="1:5" ht="15" customHeight="1">
      <c r="A150" s="309">
        <v>4130</v>
      </c>
      <c r="B150" s="306">
        <v>843100</v>
      </c>
      <c r="C150" s="301" t="s">
        <v>377</v>
      </c>
      <c r="D150" s="293"/>
      <c r="E150" s="285"/>
    </row>
    <row r="151" spans="1:5" s="325" customFormat="1" ht="24">
      <c r="A151" s="296">
        <v>4131</v>
      </c>
      <c r="B151" s="304">
        <v>900000</v>
      </c>
      <c r="C151" s="305" t="s">
        <v>1434</v>
      </c>
      <c r="D151" s="290">
        <f>D152+D171</f>
        <v>0</v>
      </c>
      <c r="E151" s="284">
        <f>E152+E171</f>
        <v>0</v>
      </c>
    </row>
    <row r="152" spans="1:5" s="325" customFormat="1" ht="15" customHeight="1">
      <c r="A152" s="294">
        <v>4132</v>
      </c>
      <c r="B152" s="304">
        <v>910000</v>
      </c>
      <c r="C152" s="305" t="s">
        <v>1435</v>
      </c>
      <c r="D152" s="290">
        <f>D153+D163</f>
        <v>0</v>
      </c>
      <c r="E152" s="290">
        <f>E153+E163</f>
        <v>0</v>
      </c>
    </row>
    <row r="153" spans="1:5" s="325" customFormat="1" ht="15" customHeight="1">
      <c r="A153" s="296">
        <v>4133</v>
      </c>
      <c r="B153" s="304">
        <v>911000</v>
      </c>
      <c r="C153" s="305" t="s">
        <v>1436</v>
      </c>
      <c r="D153" s="290">
        <f>SUM(D154:D162)</f>
        <v>0</v>
      </c>
      <c r="E153" s="290">
        <f>SUM(E154:E162)</f>
        <v>0</v>
      </c>
    </row>
    <row r="154" spans="1:5" ht="24">
      <c r="A154" s="309">
        <v>4134</v>
      </c>
      <c r="B154" s="343">
        <v>911100</v>
      </c>
      <c r="C154" s="311" t="s">
        <v>20</v>
      </c>
      <c r="D154" s="285"/>
      <c r="E154" s="285"/>
    </row>
    <row r="155" spans="1:5" ht="15" customHeight="1">
      <c r="A155" s="245">
        <v>4135</v>
      </c>
      <c r="B155" s="245">
        <v>911200</v>
      </c>
      <c r="C155" s="258" t="s">
        <v>21</v>
      </c>
      <c r="D155" s="285"/>
      <c r="E155" s="285"/>
    </row>
    <row r="156" spans="1:5" ht="24">
      <c r="A156" s="309">
        <v>4136</v>
      </c>
      <c r="B156" s="245">
        <v>911300</v>
      </c>
      <c r="C156" s="258" t="s">
        <v>22</v>
      </c>
      <c r="D156" s="285"/>
      <c r="E156" s="285"/>
    </row>
    <row r="157" spans="1:5" ht="15" customHeight="1">
      <c r="A157" s="245">
        <v>4137</v>
      </c>
      <c r="B157" s="245">
        <v>911400</v>
      </c>
      <c r="C157" s="258" t="s">
        <v>23</v>
      </c>
      <c r="D157" s="285"/>
      <c r="E157" s="285"/>
    </row>
    <row r="158" spans="1:5" ht="15" customHeight="1">
      <c r="A158" s="309">
        <v>4138</v>
      </c>
      <c r="B158" s="245">
        <v>911500</v>
      </c>
      <c r="C158" s="258" t="s">
        <v>1337</v>
      </c>
      <c r="D158" s="285"/>
      <c r="E158" s="285"/>
    </row>
    <row r="159" spans="1:5" ht="15" customHeight="1">
      <c r="A159" s="245">
        <v>4139</v>
      </c>
      <c r="B159" s="245">
        <v>911600</v>
      </c>
      <c r="C159" s="258" t="s">
        <v>526</v>
      </c>
      <c r="D159" s="285"/>
      <c r="E159" s="285"/>
    </row>
    <row r="160" spans="1:5" ht="15" customHeight="1">
      <c r="A160" s="309">
        <v>4140</v>
      </c>
      <c r="B160" s="245">
        <v>911700</v>
      </c>
      <c r="C160" s="258" t="s">
        <v>24</v>
      </c>
      <c r="D160" s="285"/>
      <c r="E160" s="285"/>
    </row>
    <row r="161" spans="1:5" ht="15" customHeight="1">
      <c r="A161" s="245">
        <v>4141</v>
      </c>
      <c r="B161" s="245">
        <v>911800</v>
      </c>
      <c r="C161" s="258" t="s">
        <v>25</v>
      </c>
      <c r="D161" s="285"/>
      <c r="E161" s="285"/>
    </row>
    <row r="162" spans="1:5" ht="15" customHeight="1">
      <c r="A162" s="309">
        <v>4142</v>
      </c>
      <c r="B162" s="245">
        <v>911900</v>
      </c>
      <c r="C162" s="258" t="s">
        <v>156</v>
      </c>
      <c r="D162" s="285"/>
      <c r="E162" s="285"/>
    </row>
    <row r="163" spans="1:5" s="325" customFormat="1" ht="24">
      <c r="A163" s="295">
        <v>4143</v>
      </c>
      <c r="B163" s="235">
        <v>912000</v>
      </c>
      <c r="C163" s="256" t="s">
        <v>1437</v>
      </c>
      <c r="D163" s="284">
        <f>SUM(D164:D170)</f>
        <v>0</v>
      </c>
      <c r="E163" s="284">
        <f>SUM(E164:E170)</f>
        <v>0</v>
      </c>
    </row>
    <row r="164" spans="1:5" ht="15" customHeight="1">
      <c r="A164" s="309">
        <v>4144</v>
      </c>
      <c r="B164" s="245">
        <v>912100</v>
      </c>
      <c r="C164" s="258" t="s">
        <v>634</v>
      </c>
      <c r="D164" s="285"/>
      <c r="E164" s="285"/>
    </row>
    <row r="165" spans="1:5" ht="15" customHeight="1">
      <c r="A165" s="245">
        <v>4145</v>
      </c>
      <c r="B165" s="245">
        <v>912200</v>
      </c>
      <c r="C165" s="258" t="s">
        <v>157</v>
      </c>
      <c r="D165" s="285"/>
      <c r="E165" s="285"/>
    </row>
    <row r="166" spans="1:5" ht="15" customHeight="1">
      <c r="A166" s="309">
        <v>4146</v>
      </c>
      <c r="B166" s="245">
        <v>912300</v>
      </c>
      <c r="C166" s="258" t="s">
        <v>158</v>
      </c>
      <c r="D166" s="285"/>
      <c r="E166" s="285"/>
    </row>
    <row r="167" spans="1:5" ht="15" customHeight="1">
      <c r="A167" s="245">
        <v>4147</v>
      </c>
      <c r="B167" s="245">
        <v>912400</v>
      </c>
      <c r="C167" s="258" t="s">
        <v>1340</v>
      </c>
      <c r="D167" s="285"/>
      <c r="E167" s="285"/>
    </row>
    <row r="168" spans="1:5" ht="15" customHeight="1">
      <c r="A168" s="309">
        <v>4148</v>
      </c>
      <c r="B168" s="245">
        <v>912500</v>
      </c>
      <c r="C168" s="258" t="s">
        <v>553</v>
      </c>
      <c r="D168" s="285"/>
      <c r="E168" s="285"/>
    </row>
    <row r="169" spans="1:5" ht="15" customHeight="1">
      <c r="A169" s="245">
        <v>4149</v>
      </c>
      <c r="B169" s="245">
        <v>912600</v>
      </c>
      <c r="C169" s="258" t="s">
        <v>554</v>
      </c>
      <c r="D169" s="285"/>
      <c r="E169" s="285"/>
    </row>
    <row r="170" spans="1:5" ht="15" customHeight="1">
      <c r="A170" s="309">
        <v>4150</v>
      </c>
      <c r="B170" s="307">
        <v>912900</v>
      </c>
      <c r="C170" s="308" t="s">
        <v>555</v>
      </c>
      <c r="D170" s="285"/>
      <c r="E170" s="285"/>
    </row>
    <row r="171" spans="1:5" s="325" customFormat="1" ht="24">
      <c r="A171" s="296">
        <v>4151</v>
      </c>
      <c r="B171" s="304">
        <v>920000</v>
      </c>
      <c r="C171" s="305" t="s">
        <v>1438</v>
      </c>
      <c r="D171" s="290">
        <f>D172+D182</f>
        <v>0</v>
      </c>
      <c r="E171" s="284">
        <f>E172+E182</f>
        <v>0</v>
      </c>
    </row>
    <row r="172" spans="1:5" s="325" customFormat="1" ht="24">
      <c r="A172" s="296">
        <v>4152</v>
      </c>
      <c r="B172" s="304">
        <v>921000</v>
      </c>
      <c r="C172" s="305" t="s">
        <v>1439</v>
      </c>
      <c r="D172" s="290">
        <f>SUM(D173:D181)</f>
        <v>0</v>
      </c>
      <c r="E172" s="284">
        <f>SUM(E173:E181)</f>
        <v>0</v>
      </c>
    </row>
    <row r="173" spans="1:5" ht="15" customHeight="1">
      <c r="A173" s="245">
        <v>4153</v>
      </c>
      <c r="B173" s="343">
        <v>921100</v>
      </c>
      <c r="C173" s="311" t="s">
        <v>556</v>
      </c>
      <c r="D173" s="285"/>
      <c r="E173" s="285"/>
    </row>
    <row r="174" spans="1:5" ht="15" customHeight="1">
      <c r="A174" s="309">
        <v>4154</v>
      </c>
      <c r="B174" s="245">
        <v>921200</v>
      </c>
      <c r="C174" s="258" t="s">
        <v>557</v>
      </c>
      <c r="D174" s="285"/>
      <c r="E174" s="285"/>
    </row>
    <row r="175" spans="1:5" ht="24">
      <c r="A175" s="245">
        <v>4155</v>
      </c>
      <c r="B175" s="245">
        <v>921300</v>
      </c>
      <c r="C175" s="258" t="s">
        <v>558</v>
      </c>
      <c r="D175" s="285"/>
      <c r="E175" s="285"/>
    </row>
    <row r="176" spans="1:5" ht="15" customHeight="1">
      <c r="A176" s="309">
        <v>4156</v>
      </c>
      <c r="B176" s="245">
        <v>921400</v>
      </c>
      <c r="C176" s="258" t="s">
        <v>1343</v>
      </c>
      <c r="D176" s="285"/>
      <c r="E176" s="285"/>
    </row>
    <row r="177" spans="1:5" ht="24">
      <c r="A177" s="245">
        <v>4157</v>
      </c>
      <c r="B177" s="245">
        <v>921500</v>
      </c>
      <c r="C177" s="258" t="s">
        <v>316</v>
      </c>
      <c r="D177" s="285"/>
      <c r="E177" s="285"/>
    </row>
    <row r="178" spans="1:5" ht="24">
      <c r="A178" s="309">
        <v>4158</v>
      </c>
      <c r="B178" s="245">
        <v>921600</v>
      </c>
      <c r="C178" s="258" t="s">
        <v>26</v>
      </c>
      <c r="D178" s="285"/>
      <c r="E178" s="285"/>
    </row>
    <row r="179" spans="1:5" ht="24">
      <c r="A179" s="245">
        <v>4159</v>
      </c>
      <c r="B179" s="245">
        <v>921700</v>
      </c>
      <c r="C179" s="258" t="s">
        <v>265</v>
      </c>
      <c r="D179" s="285"/>
      <c r="E179" s="285"/>
    </row>
    <row r="180" spans="1:5" ht="24">
      <c r="A180" s="309">
        <v>4160</v>
      </c>
      <c r="B180" s="245">
        <v>921800</v>
      </c>
      <c r="C180" s="258" t="s">
        <v>266</v>
      </c>
      <c r="D180" s="285"/>
      <c r="E180" s="285"/>
    </row>
    <row r="181" spans="1:5">
      <c r="A181" s="245">
        <v>4161</v>
      </c>
      <c r="B181" s="307">
        <v>921900</v>
      </c>
      <c r="C181" s="308" t="s">
        <v>38</v>
      </c>
      <c r="D181" s="285"/>
      <c r="E181" s="285"/>
    </row>
    <row r="182" spans="1:5" s="325" customFormat="1" ht="24">
      <c r="A182" s="296">
        <v>4162</v>
      </c>
      <c r="B182" s="304">
        <v>922000</v>
      </c>
      <c r="C182" s="305" t="s">
        <v>1440</v>
      </c>
      <c r="D182" s="290">
        <f>SUM(D183:D190)</f>
        <v>0</v>
      </c>
      <c r="E182" s="290">
        <f>SUM(E183:E190)</f>
        <v>0</v>
      </c>
    </row>
    <row r="183" spans="1:5" ht="15" customHeight="1">
      <c r="A183" s="245">
        <v>4163</v>
      </c>
      <c r="B183" s="343">
        <v>922100</v>
      </c>
      <c r="C183" s="311" t="s">
        <v>39</v>
      </c>
      <c r="D183" s="285"/>
      <c r="E183" s="285"/>
    </row>
    <row r="184" spans="1:5" ht="15" customHeight="1">
      <c r="A184" s="309">
        <v>4164</v>
      </c>
      <c r="B184" s="245">
        <v>922200</v>
      </c>
      <c r="C184" s="258" t="s">
        <v>40</v>
      </c>
      <c r="D184" s="285"/>
      <c r="E184" s="285"/>
    </row>
    <row r="185" spans="1:5" ht="15" customHeight="1">
      <c r="A185" s="245">
        <v>4165</v>
      </c>
      <c r="B185" s="245">
        <v>922300</v>
      </c>
      <c r="C185" s="258" t="s">
        <v>93</v>
      </c>
      <c r="D185" s="285"/>
      <c r="E185" s="285"/>
    </row>
    <row r="186" spans="1:5" ht="15" customHeight="1">
      <c r="A186" s="309">
        <v>4166</v>
      </c>
      <c r="B186" s="245">
        <v>922400</v>
      </c>
      <c r="C186" s="258" t="s">
        <v>94</v>
      </c>
      <c r="D186" s="285"/>
      <c r="E186" s="285"/>
    </row>
    <row r="187" spans="1:5" ht="24">
      <c r="A187" s="245">
        <v>4167</v>
      </c>
      <c r="B187" s="245">
        <v>922500</v>
      </c>
      <c r="C187" s="258" t="s">
        <v>162</v>
      </c>
      <c r="D187" s="285"/>
      <c r="E187" s="285"/>
    </row>
    <row r="188" spans="1:5" ht="24">
      <c r="A188" s="309">
        <v>4168</v>
      </c>
      <c r="B188" s="245">
        <v>922600</v>
      </c>
      <c r="C188" s="258" t="s">
        <v>541</v>
      </c>
      <c r="D188" s="285"/>
      <c r="E188" s="285"/>
    </row>
    <row r="189" spans="1:5" ht="15" customHeight="1">
      <c r="A189" s="245">
        <v>4169</v>
      </c>
      <c r="B189" s="307">
        <v>922700</v>
      </c>
      <c r="C189" s="308" t="s">
        <v>542</v>
      </c>
      <c r="D189" s="285"/>
      <c r="E189" s="285"/>
    </row>
    <row r="190" spans="1:5" ht="15" customHeight="1">
      <c r="A190" s="309">
        <v>4170</v>
      </c>
      <c r="B190" s="306">
        <v>922800</v>
      </c>
      <c r="C190" s="301" t="s">
        <v>317</v>
      </c>
      <c r="D190" s="293"/>
      <c r="E190" s="285"/>
    </row>
    <row r="191" spans="1:5" s="346" customFormat="1" ht="15" customHeight="1">
      <c r="A191" s="235">
        <v>4171</v>
      </c>
      <c r="B191" s="344"/>
      <c r="C191" s="345" t="s">
        <v>1441</v>
      </c>
      <c r="D191" s="284">
        <f>D192+D360+D406</f>
        <v>735647</v>
      </c>
      <c r="E191" s="284">
        <f>E192+E360+E406</f>
        <v>855461</v>
      </c>
    </row>
    <row r="192" spans="1:5" s="346" customFormat="1" ht="24">
      <c r="A192" s="296">
        <v>4172</v>
      </c>
      <c r="B192" s="235">
        <v>400000</v>
      </c>
      <c r="C192" s="256" t="s">
        <v>1442</v>
      </c>
      <c r="D192" s="284">
        <f>D193+D215+D260+D275+D299+D312+D328+D343</f>
        <v>727977</v>
      </c>
      <c r="E192" s="284">
        <f>E193+E215+E260+E275+E299+E312+E328+E343</f>
        <v>843317</v>
      </c>
    </row>
    <row r="193" spans="1:5" s="325" customFormat="1" ht="24">
      <c r="A193" s="295">
        <v>4173</v>
      </c>
      <c r="B193" s="235">
        <v>410000</v>
      </c>
      <c r="C193" s="256" t="s">
        <v>1443</v>
      </c>
      <c r="D193" s="284">
        <f>D194+D196+D200+D202+D207+D209+D211+D213</f>
        <v>538653</v>
      </c>
      <c r="E193" s="284">
        <f>E194+E196+E200+E202+E207+E209+E211+E213</f>
        <v>617484</v>
      </c>
    </row>
    <row r="194" spans="1:5" s="325" customFormat="1" ht="24">
      <c r="A194" s="296">
        <v>4174</v>
      </c>
      <c r="B194" s="235">
        <v>411000</v>
      </c>
      <c r="C194" s="256" t="s">
        <v>1444</v>
      </c>
      <c r="D194" s="284">
        <f>D195</f>
        <v>452149</v>
      </c>
      <c r="E194" s="284">
        <f>E195</f>
        <v>514700</v>
      </c>
    </row>
    <row r="195" spans="1:5" ht="15" customHeight="1">
      <c r="A195" s="245">
        <v>4175</v>
      </c>
      <c r="B195" s="245">
        <v>411100</v>
      </c>
      <c r="C195" s="258" t="s">
        <v>320</v>
      </c>
      <c r="D195" s="285">
        <v>452149</v>
      </c>
      <c r="E195" s="285">
        <v>514700</v>
      </c>
    </row>
    <row r="196" spans="1:5" s="325" customFormat="1" ht="24">
      <c r="A196" s="296">
        <v>4176</v>
      </c>
      <c r="B196" s="235">
        <v>412000</v>
      </c>
      <c r="C196" s="256" t="s">
        <v>1445</v>
      </c>
      <c r="D196" s="284">
        <f>SUM(D197:D199)</f>
        <v>68461</v>
      </c>
      <c r="E196" s="284">
        <f>SUM(E197:E199)</f>
        <v>77973</v>
      </c>
    </row>
    <row r="197" spans="1:5" ht="15" customHeight="1">
      <c r="A197" s="245">
        <v>4177</v>
      </c>
      <c r="B197" s="245">
        <v>412100</v>
      </c>
      <c r="C197" s="258" t="s">
        <v>1220</v>
      </c>
      <c r="D197" s="285">
        <v>45189</v>
      </c>
      <c r="E197" s="285">
        <v>51468</v>
      </c>
    </row>
    <row r="198" spans="1:5" ht="15" customHeight="1">
      <c r="A198" s="309">
        <v>4178</v>
      </c>
      <c r="B198" s="245">
        <v>412200</v>
      </c>
      <c r="C198" s="258" t="s">
        <v>17</v>
      </c>
      <c r="D198" s="285">
        <v>23272</v>
      </c>
      <c r="E198" s="285">
        <v>26505</v>
      </c>
    </row>
    <row r="199" spans="1:5" ht="15" customHeight="1">
      <c r="A199" s="245">
        <v>4179</v>
      </c>
      <c r="B199" s="245">
        <v>412300</v>
      </c>
      <c r="C199" s="258" t="s">
        <v>18</v>
      </c>
      <c r="D199" s="285"/>
      <c r="E199" s="285"/>
    </row>
    <row r="200" spans="1:5" s="325" customFormat="1" ht="15" customHeight="1">
      <c r="A200" s="296">
        <v>4180</v>
      </c>
      <c r="B200" s="235">
        <v>413000</v>
      </c>
      <c r="C200" s="256" t="s">
        <v>1446</v>
      </c>
      <c r="D200" s="284">
        <f>D201</f>
        <v>205</v>
      </c>
      <c r="E200" s="284">
        <f>E201</f>
        <v>220</v>
      </c>
    </row>
    <row r="201" spans="1:5" ht="15" customHeight="1">
      <c r="A201" s="245">
        <v>4181</v>
      </c>
      <c r="B201" s="245">
        <v>413100</v>
      </c>
      <c r="C201" s="258" t="s">
        <v>19</v>
      </c>
      <c r="D201" s="285">
        <v>205</v>
      </c>
      <c r="E201" s="285">
        <v>220</v>
      </c>
    </row>
    <row r="202" spans="1:5" s="325" customFormat="1" ht="15" customHeight="1">
      <c r="A202" s="296">
        <v>4182</v>
      </c>
      <c r="B202" s="235">
        <v>414000</v>
      </c>
      <c r="C202" s="256" t="s">
        <v>1447</v>
      </c>
      <c r="D202" s="284">
        <f>SUM(D203:D206)</f>
        <v>3454</v>
      </c>
      <c r="E202" s="284">
        <f>SUM(E203:E206)</f>
        <v>9772</v>
      </c>
    </row>
    <row r="203" spans="1:5" ht="15" customHeight="1">
      <c r="A203" s="245">
        <v>4183</v>
      </c>
      <c r="B203" s="245">
        <v>414100</v>
      </c>
      <c r="C203" s="258" t="s">
        <v>321</v>
      </c>
      <c r="D203" s="285">
        <v>17</v>
      </c>
      <c r="E203" s="285">
        <v>54</v>
      </c>
    </row>
    <row r="204" spans="1:5" ht="15" customHeight="1">
      <c r="A204" s="309">
        <v>4184</v>
      </c>
      <c r="B204" s="245">
        <v>414200</v>
      </c>
      <c r="C204" s="258" t="s">
        <v>10</v>
      </c>
      <c r="D204" s="285"/>
      <c r="E204" s="285"/>
    </row>
    <row r="205" spans="1:5" ht="15" customHeight="1">
      <c r="A205" s="245">
        <v>4185</v>
      </c>
      <c r="B205" s="245">
        <v>414300</v>
      </c>
      <c r="C205" s="258" t="s">
        <v>11</v>
      </c>
      <c r="D205" s="285">
        <v>2233</v>
      </c>
      <c r="E205" s="285">
        <v>7512</v>
      </c>
    </row>
    <row r="206" spans="1:5" ht="24">
      <c r="A206" s="309">
        <v>4186</v>
      </c>
      <c r="B206" s="245">
        <v>414400</v>
      </c>
      <c r="C206" s="258" t="s">
        <v>498</v>
      </c>
      <c r="D206" s="285">
        <v>1204</v>
      </c>
      <c r="E206" s="285">
        <v>2206</v>
      </c>
    </row>
    <row r="207" spans="1:5" s="325" customFormat="1" ht="15" customHeight="1">
      <c r="A207" s="295">
        <v>4187</v>
      </c>
      <c r="B207" s="235">
        <v>415000</v>
      </c>
      <c r="C207" s="256" t="s">
        <v>1448</v>
      </c>
      <c r="D207" s="284">
        <f>D208</f>
        <v>9574</v>
      </c>
      <c r="E207" s="284">
        <f>E208</f>
        <v>7745</v>
      </c>
    </row>
    <row r="208" spans="1:5" ht="15" customHeight="1">
      <c r="A208" s="309">
        <v>4188</v>
      </c>
      <c r="B208" s="245">
        <v>415100</v>
      </c>
      <c r="C208" s="258" t="s">
        <v>499</v>
      </c>
      <c r="D208" s="285">
        <v>9574</v>
      </c>
      <c r="E208" s="285">
        <v>7745</v>
      </c>
    </row>
    <row r="209" spans="1:5" s="325" customFormat="1" ht="24">
      <c r="A209" s="295">
        <v>4189</v>
      </c>
      <c r="B209" s="235">
        <v>416000</v>
      </c>
      <c r="C209" s="256" t="s">
        <v>1449</v>
      </c>
      <c r="D209" s="284">
        <f>D210</f>
        <v>4810</v>
      </c>
      <c r="E209" s="284">
        <f>E210</f>
        <v>7074</v>
      </c>
    </row>
    <row r="210" spans="1:5" ht="15" customHeight="1">
      <c r="A210" s="309">
        <v>4190</v>
      </c>
      <c r="B210" s="245">
        <v>416100</v>
      </c>
      <c r="C210" s="258" t="s">
        <v>500</v>
      </c>
      <c r="D210" s="285">
        <v>4810</v>
      </c>
      <c r="E210" s="285">
        <v>7074</v>
      </c>
    </row>
    <row r="211" spans="1:5" s="325" customFormat="1" ht="15" customHeight="1">
      <c r="A211" s="295">
        <v>4191</v>
      </c>
      <c r="B211" s="235">
        <v>417000</v>
      </c>
      <c r="C211" s="256" t="s">
        <v>1450</v>
      </c>
      <c r="D211" s="284">
        <f>D212</f>
        <v>0</v>
      </c>
      <c r="E211" s="284">
        <f>E212</f>
        <v>0</v>
      </c>
    </row>
    <row r="212" spans="1:5" ht="15" customHeight="1">
      <c r="A212" s="245">
        <v>4192</v>
      </c>
      <c r="B212" s="245">
        <v>417100</v>
      </c>
      <c r="C212" s="258" t="s">
        <v>13</v>
      </c>
      <c r="D212" s="285"/>
      <c r="E212" s="285"/>
    </row>
    <row r="213" spans="1:5" s="325" customFormat="1" ht="15" customHeight="1">
      <c r="A213" s="295">
        <v>4193</v>
      </c>
      <c r="B213" s="235">
        <v>418000</v>
      </c>
      <c r="C213" s="256" t="s">
        <v>1451</v>
      </c>
      <c r="D213" s="284">
        <f>D214</f>
        <v>0</v>
      </c>
      <c r="E213" s="284">
        <f>E214</f>
        <v>0</v>
      </c>
    </row>
    <row r="214" spans="1:5" ht="15" customHeight="1">
      <c r="A214" s="245">
        <v>4194</v>
      </c>
      <c r="B214" s="245">
        <v>418100</v>
      </c>
      <c r="C214" s="258" t="s">
        <v>12</v>
      </c>
      <c r="D214" s="285"/>
      <c r="E214" s="285"/>
    </row>
    <row r="215" spans="1:5" s="346" customFormat="1" ht="24">
      <c r="A215" s="295">
        <v>4195</v>
      </c>
      <c r="B215" s="235">
        <v>420000</v>
      </c>
      <c r="C215" s="256" t="s">
        <v>1452</v>
      </c>
      <c r="D215" s="284">
        <f>D216+D224+D230+D239+D247+D250</f>
        <v>188694</v>
      </c>
      <c r="E215" s="284">
        <f>E216+E224+E230+E239+E247+E250</f>
        <v>225701</v>
      </c>
    </row>
    <row r="216" spans="1:5" s="346" customFormat="1">
      <c r="A216" s="295">
        <v>4196</v>
      </c>
      <c r="B216" s="235">
        <v>421000</v>
      </c>
      <c r="C216" s="256" t="s">
        <v>1453</v>
      </c>
      <c r="D216" s="284">
        <f>SUM(D217:D223)</f>
        <v>36884</v>
      </c>
      <c r="E216" s="284">
        <f>SUM(E217:E223)</f>
        <v>50247</v>
      </c>
    </row>
    <row r="217" spans="1:5">
      <c r="A217" s="299">
        <v>4197</v>
      </c>
      <c r="B217" s="245">
        <v>421100</v>
      </c>
      <c r="C217" s="258" t="s">
        <v>14</v>
      </c>
      <c r="D217" s="285">
        <v>690</v>
      </c>
      <c r="E217" s="285">
        <v>848</v>
      </c>
    </row>
    <row r="218" spans="1:5">
      <c r="A218" s="245">
        <v>4198</v>
      </c>
      <c r="B218" s="245">
        <v>421200</v>
      </c>
      <c r="C218" s="258" t="s">
        <v>15</v>
      </c>
      <c r="D218" s="285">
        <v>26479</v>
      </c>
      <c r="E218" s="285">
        <v>26966</v>
      </c>
    </row>
    <row r="219" spans="1:5">
      <c r="A219" s="299">
        <v>4199</v>
      </c>
      <c r="B219" s="245">
        <v>421300</v>
      </c>
      <c r="C219" s="258" t="s">
        <v>16</v>
      </c>
      <c r="D219" s="285">
        <v>5774</v>
      </c>
      <c r="E219" s="285">
        <v>17383</v>
      </c>
    </row>
    <row r="220" spans="1:5">
      <c r="A220" s="245">
        <v>4200</v>
      </c>
      <c r="B220" s="245">
        <v>421400</v>
      </c>
      <c r="C220" s="258" t="s">
        <v>60</v>
      </c>
      <c r="D220" s="285">
        <v>1793</v>
      </c>
      <c r="E220" s="285">
        <v>1873</v>
      </c>
    </row>
    <row r="221" spans="1:5">
      <c r="A221" s="299">
        <v>4201</v>
      </c>
      <c r="B221" s="245">
        <v>421500</v>
      </c>
      <c r="C221" s="258" t="s">
        <v>61</v>
      </c>
      <c r="D221" s="285">
        <v>975</v>
      </c>
      <c r="E221" s="285">
        <v>896</v>
      </c>
    </row>
    <row r="222" spans="1:5">
      <c r="A222" s="245">
        <v>4202</v>
      </c>
      <c r="B222" s="245">
        <v>421600</v>
      </c>
      <c r="C222" s="258" t="s">
        <v>62</v>
      </c>
      <c r="D222" s="285">
        <v>487</v>
      </c>
      <c r="E222" s="285">
        <v>402</v>
      </c>
    </row>
    <row r="223" spans="1:5" s="347" customFormat="1">
      <c r="A223" s="299">
        <v>4203</v>
      </c>
      <c r="B223" s="245">
        <v>421900</v>
      </c>
      <c r="C223" s="258" t="s">
        <v>489</v>
      </c>
      <c r="D223" s="285">
        <v>686</v>
      </c>
      <c r="E223" s="285">
        <v>1879</v>
      </c>
    </row>
    <row r="224" spans="1:5" s="346" customFormat="1">
      <c r="A224" s="295">
        <v>4204</v>
      </c>
      <c r="B224" s="235">
        <v>422000</v>
      </c>
      <c r="C224" s="256" t="s">
        <v>1454</v>
      </c>
      <c r="D224" s="284">
        <f>SUM(D225:D229)</f>
        <v>1684</v>
      </c>
      <c r="E224" s="284">
        <f>SUM(E225:E229)</f>
        <v>1734</v>
      </c>
    </row>
    <row r="225" spans="1:5">
      <c r="A225" s="299">
        <v>4205</v>
      </c>
      <c r="B225" s="245">
        <v>422100</v>
      </c>
      <c r="C225" s="258" t="s">
        <v>8</v>
      </c>
      <c r="D225" s="285">
        <v>135</v>
      </c>
      <c r="E225" s="285">
        <v>323</v>
      </c>
    </row>
    <row r="226" spans="1:5">
      <c r="A226" s="245">
        <v>4206</v>
      </c>
      <c r="B226" s="245">
        <v>422200</v>
      </c>
      <c r="C226" s="258" t="s">
        <v>258</v>
      </c>
      <c r="D226" s="285">
        <v>1521</v>
      </c>
      <c r="E226" s="285">
        <v>1373</v>
      </c>
    </row>
    <row r="227" spans="1:5">
      <c r="A227" s="299">
        <v>4207</v>
      </c>
      <c r="B227" s="307">
        <v>422300</v>
      </c>
      <c r="C227" s="308" t="s">
        <v>259</v>
      </c>
      <c r="D227" s="285">
        <v>27</v>
      </c>
      <c r="E227" s="285">
        <v>38</v>
      </c>
    </row>
    <row r="228" spans="1:5">
      <c r="A228" s="245">
        <v>4208</v>
      </c>
      <c r="B228" s="306">
        <v>422400</v>
      </c>
      <c r="C228" s="301" t="s">
        <v>501</v>
      </c>
      <c r="D228" s="293"/>
      <c r="E228" s="285"/>
    </row>
    <row r="229" spans="1:5">
      <c r="A229" s="299">
        <v>4209</v>
      </c>
      <c r="B229" s="343">
        <v>422900</v>
      </c>
      <c r="C229" s="311" t="s">
        <v>260</v>
      </c>
      <c r="D229" s="285">
        <v>1</v>
      </c>
      <c r="E229" s="285"/>
    </row>
    <row r="230" spans="1:5" s="346" customFormat="1">
      <c r="A230" s="295">
        <v>4210</v>
      </c>
      <c r="B230" s="235">
        <v>423000</v>
      </c>
      <c r="C230" s="256" t="s">
        <v>1455</v>
      </c>
      <c r="D230" s="284">
        <f>SUM(D231:D238)</f>
        <v>14229</v>
      </c>
      <c r="E230" s="284">
        <f>SUM(E231:E238)</f>
        <v>16352</v>
      </c>
    </row>
    <row r="231" spans="1:5">
      <c r="A231" s="299">
        <v>4211</v>
      </c>
      <c r="B231" s="245">
        <v>423100</v>
      </c>
      <c r="C231" s="258" t="s">
        <v>261</v>
      </c>
      <c r="D231" s="285">
        <v>70</v>
      </c>
      <c r="E231" s="285">
        <v>73</v>
      </c>
    </row>
    <row r="232" spans="1:5">
      <c r="A232" s="245">
        <v>4212</v>
      </c>
      <c r="B232" s="245">
        <v>423200</v>
      </c>
      <c r="C232" s="258" t="s">
        <v>262</v>
      </c>
      <c r="D232" s="285">
        <v>3996</v>
      </c>
      <c r="E232" s="285">
        <v>3600</v>
      </c>
    </row>
    <row r="233" spans="1:5">
      <c r="A233" s="299">
        <v>4213</v>
      </c>
      <c r="B233" s="245">
        <v>423300</v>
      </c>
      <c r="C233" s="258" t="s">
        <v>263</v>
      </c>
      <c r="D233" s="285">
        <v>2930</v>
      </c>
      <c r="E233" s="285">
        <v>4226</v>
      </c>
    </row>
    <row r="234" spans="1:5">
      <c r="A234" s="245">
        <v>4214</v>
      </c>
      <c r="B234" s="245">
        <v>423400</v>
      </c>
      <c r="C234" s="258" t="s">
        <v>512</v>
      </c>
      <c r="D234" s="285">
        <v>305</v>
      </c>
      <c r="E234" s="285">
        <v>399</v>
      </c>
    </row>
    <row r="235" spans="1:5">
      <c r="A235" s="299">
        <v>4215</v>
      </c>
      <c r="B235" s="245">
        <v>423500</v>
      </c>
      <c r="C235" s="258" t="s">
        <v>286</v>
      </c>
      <c r="D235" s="285">
        <v>5698</v>
      </c>
      <c r="E235" s="285">
        <v>6183</v>
      </c>
    </row>
    <row r="236" spans="1:5">
      <c r="A236" s="245">
        <v>4216</v>
      </c>
      <c r="B236" s="245">
        <v>423600</v>
      </c>
      <c r="C236" s="258" t="s">
        <v>527</v>
      </c>
      <c r="D236" s="285"/>
      <c r="E236" s="285"/>
    </row>
    <row r="237" spans="1:5">
      <c r="A237" s="299">
        <v>4217</v>
      </c>
      <c r="B237" s="245">
        <v>423700</v>
      </c>
      <c r="C237" s="258" t="s">
        <v>528</v>
      </c>
      <c r="D237" s="285">
        <v>1163</v>
      </c>
      <c r="E237" s="285">
        <v>1724</v>
      </c>
    </row>
    <row r="238" spans="1:5">
      <c r="A238" s="245">
        <v>4218</v>
      </c>
      <c r="B238" s="245">
        <v>423900</v>
      </c>
      <c r="C238" s="258" t="s">
        <v>529</v>
      </c>
      <c r="D238" s="285">
        <v>67</v>
      </c>
      <c r="E238" s="285">
        <v>147</v>
      </c>
    </row>
    <row r="239" spans="1:5" s="346" customFormat="1">
      <c r="A239" s="295">
        <v>4219</v>
      </c>
      <c r="B239" s="235">
        <v>424000</v>
      </c>
      <c r="C239" s="256" t="s">
        <v>1456</v>
      </c>
      <c r="D239" s="284">
        <f>SUM(D240:D246)</f>
        <v>3971</v>
      </c>
      <c r="E239" s="284">
        <f>SUM(E240:E246)</f>
        <v>3580</v>
      </c>
    </row>
    <row r="240" spans="1:5">
      <c r="A240" s="245">
        <v>4220</v>
      </c>
      <c r="B240" s="245">
        <v>424100</v>
      </c>
      <c r="C240" s="258" t="s">
        <v>530</v>
      </c>
      <c r="D240" s="285"/>
      <c r="E240" s="285"/>
    </row>
    <row r="241" spans="1:5">
      <c r="A241" s="299">
        <v>4221</v>
      </c>
      <c r="B241" s="245">
        <v>424200</v>
      </c>
      <c r="C241" s="258" t="s">
        <v>531</v>
      </c>
      <c r="D241" s="285"/>
      <c r="E241" s="285"/>
    </row>
    <row r="242" spans="1:5">
      <c r="A242" s="245">
        <v>4222</v>
      </c>
      <c r="B242" s="245">
        <v>424300</v>
      </c>
      <c r="C242" s="258" t="s">
        <v>532</v>
      </c>
      <c r="D242" s="285">
        <v>3478</v>
      </c>
      <c r="E242" s="285">
        <v>3580</v>
      </c>
    </row>
    <row r="243" spans="1:5">
      <c r="A243" s="299">
        <v>4223</v>
      </c>
      <c r="B243" s="245">
        <v>424400</v>
      </c>
      <c r="C243" s="258" t="s">
        <v>420</v>
      </c>
      <c r="D243" s="285"/>
      <c r="E243" s="285"/>
    </row>
    <row r="244" spans="1:5" ht="24">
      <c r="A244" s="245">
        <v>4224</v>
      </c>
      <c r="B244" s="245">
        <v>424500</v>
      </c>
      <c r="C244" s="258" t="s">
        <v>421</v>
      </c>
      <c r="D244" s="285"/>
      <c r="E244" s="285"/>
    </row>
    <row r="245" spans="1:5">
      <c r="A245" s="299">
        <v>4225</v>
      </c>
      <c r="B245" s="245">
        <v>424600</v>
      </c>
      <c r="C245" s="258" t="s">
        <v>305</v>
      </c>
      <c r="D245" s="285"/>
      <c r="E245" s="285"/>
    </row>
    <row r="246" spans="1:5">
      <c r="A246" s="245">
        <v>4226</v>
      </c>
      <c r="B246" s="245">
        <v>424900</v>
      </c>
      <c r="C246" s="258" t="s">
        <v>306</v>
      </c>
      <c r="D246" s="285">
        <v>493</v>
      </c>
      <c r="E246" s="285"/>
    </row>
    <row r="247" spans="1:5" s="346" customFormat="1" ht="24">
      <c r="A247" s="295">
        <v>4227</v>
      </c>
      <c r="B247" s="235">
        <v>425000</v>
      </c>
      <c r="C247" s="256" t="s">
        <v>1457</v>
      </c>
      <c r="D247" s="284">
        <f>D248+D249</f>
        <v>11621</v>
      </c>
      <c r="E247" s="284">
        <f>E248+E249</f>
        <v>13901</v>
      </c>
    </row>
    <row r="248" spans="1:5">
      <c r="A248" s="245">
        <v>4228</v>
      </c>
      <c r="B248" s="245">
        <v>425100</v>
      </c>
      <c r="C248" s="258" t="s">
        <v>1458</v>
      </c>
      <c r="D248" s="285">
        <v>316</v>
      </c>
      <c r="E248" s="285">
        <v>131</v>
      </c>
    </row>
    <row r="249" spans="1:5">
      <c r="A249" s="299">
        <v>4229</v>
      </c>
      <c r="B249" s="245">
        <v>425200</v>
      </c>
      <c r="C249" s="258" t="s">
        <v>89</v>
      </c>
      <c r="D249" s="285">
        <v>11305</v>
      </c>
      <c r="E249" s="285">
        <v>13770</v>
      </c>
    </row>
    <row r="250" spans="1:5" s="346" customFormat="1">
      <c r="A250" s="295">
        <v>4230</v>
      </c>
      <c r="B250" s="235">
        <v>426000</v>
      </c>
      <c r="C250" s="256" t="s">
        <v>1459</v>
      </c>
      <c r="D250" s="284">
        <f>SUM(D251:D259)</f>
        <v>120305</v>
      </c>
      <c r="E250" s="284">
        <f>SUM(E251:E259)</f>
        <v>139887</v>
      </c>
    </row>
    <row r="251" spans="1:5">
      <c r="A251" s="299">
        <v>4231</v>
      </c>
      <c r="B251" s="245">
        <v>426100</v>
      </c>
      <c r="C251" s="258" t="s">
        <v>90</v>
      </c>
      <c r="D251" s="285">
        <v>3083</v>
      </c>
      <c r="E251" s="285">
        <v>2275</v>
      </c>
    </row>
    <row r="252" spans="1:5">
      <c r="A252" s="245">
        <v>4232</v>
      </c>
      <c r="B252" s="245">
        <v>426200</v>
      </c>
      <c r="C252" s="258" t="s">
        <v>1234</v>
      </c>
      <c r="D252" s="285"/>
      <c r="E252" s="285"/>
    </row>
    <row r="253" spans="1:5">
      <c r="A253" s="299">
        <v>4233</v>
      </c>
      <c r="B253" s="245">
        <v>426300</v>
      </c>
      <c r="C253" s="258" t="s">
        <v>91</v>
      </c>
      <c r="D253" s="285"/>
      <c r="E253" s="285"/>
    </row>
    <row r="254" spans="1:5">
      <c r="A254" s="245">
        <v>4234</v>
      </c>
      <c r="B254" s="245">
        <v>426400</v>
      </c>
      <c r="C254" s="258" t="s">
        <v>92</v>
      </c>
      <c r="D254" s="285">
        <v>2</v>
      </c>
      <c r="E254" s="285"/>
    </row>
    <row r="255" spans="1:5">
      <c r="A255" s="299">
        <v>4235</v>
      </c>
      <c r="B255" s="245">
        <v>426500</v>
      </c>
      <c r="C255" s="258" t="s">
        <v>437</v>
      </c>
      <c r="D255" s="285">
        <v>254</v>
      </c>
      <c r="E255" s="285">
        <v>191</v>
      </c>
    </row>
    <row r="256" spans="1:5">
      <c r="A256" s="245">
        <v>4236</v>
      </c>
      <c r="B256" s="245">
        <v>426600</v>
      </c>
      <c r="C256" s="258" t="s">
        <v>438</v>
      </c>
      <c r="D256" s="285"/>
      <c r="E256" s="285"/>
    </row>
    <row r="257" spans="1:5">
      <c r="A257" s="299">
        <v>4237</v>
      </c>
      <c r="B257" s="245">
        <v>426700</v>
      </c>
      <c r="C257" s="258" t="s">
        <v>439</v>
      </c>
      <c r="D257" s="285">
        <v>102010</v>
      </c>
      <c r="E257" s="285">
        <v>123323</v>
      </c>
    </row>
    <row r="258" spans="1:5">
      <c r="A258" s="245">
        <v>4238</v>
      </c>
      <c r="B258" s="245">
        <v>426800</v>
      </c>
      <c r="C258" s="258" t="s">
        <v>314</v>
      </c>
      <c r="D258" s="285">
        <v>9308</v>
      </c>
      <c r="E258" s="285">
        <v>11163</v>
      </c>
    </row>
    <row r="259" spans="1:5">
      <c r="A259" s="299">
        <v>4239</v>
      </c>
      <c r="B259" s="245">
        <v>426900</v>
      </c>
      <c r="C259" s="258" t="s">
        <v>440</v>
      </c>
      <c r="D259" s="285">
        <v>5648</v>
      </c>
      <c r="E259" s="285">
        <v>2935</v>
      </c>
    </row>
    <row r="260" spans="1:5" s="346" customFormat="1" ht="24">
      <c r="A260" s="295">
        <v>4240</v>
      </c>
      <c r="B260" s="235">
        <v>430000</v>
      </c>
      <c r="C260" s="256" t="s">
        <v>1460</v>
      </c>
      <c r="D260" s="284">
        <f>D261+D265+D267+D269+D273</f>
        <v>473</v>
      </c>
      <c r="E260" s="284">
        <f>E261+E265+E267+E269+E273</f>
        <v>0</v>
      </c>
    </row>
    <row r="261" spans="1:5" s="346" customFormat="1" ht="24">
      <c r="A261" s="295">
        <v>4241</v>
      </c>
      <c r="B261" s="235">
        <v>431000</v>
      </c>
      <c r="C261" s="256" t="s">
        <v>1461</v>
      </c>
      <c r="D261" s="284">
        <f>SUM(D262:D264)</f>
        <v>473</v>
      </c>
      <c r="E261" s="284">
        <f>SUM(E262:E264)</f>
        <v>0</v>
      </c>
    </row>
    <row r="262" spans="1:5">
      <c r="A262" s="291">
        <v>4242</v>
      </c>
      <c r="B262" s="306">
        <v>431100</v>
      </c>
      <c r="C262" s="301" t="s">
        <v>1237</v>
      </c>
      <c r="D262" s="293">
        <v>43</v>
      </c>
      <c r="E262" s="285"/>
    </row>
    <row r="263" spans="1:5">
      <c r="A263" s="309">
        <v>4243</v>
      </c>
      <c r="B263" s="306">
        <v>431200</v>
      </c>
      <c r="C263" s="301" t="s">
        <v>513</v>
      </c>
      <c r="D263" s="293">
        <v>430</v>
      </c>
      <c r="E263" s="285"/>
    </row>
    <row r="264" spans="1:5">
      <c r="A264" s="291">
        <v>4244</v>
      </c>
      <c r="B264" s="312">
        <v>431300</v>
      </c>
      <c r="C264" s="303" t="s">
        <v>514</v>
      </c>
      <c r="D264" s="293"/>
      <c r="E264" s="285"/>
    </row>
    <row r="265" spans="1:5" s="325" customFormat="1">
      <c r="A265" s="296">
        <v>4245</v>
      </c>
      <c r="B265" s="304">
        <v>432000</v>
      </c>
      <c r="C265" s="305" t="s">
        <v>1462</v>
      </c>
      <c r="D265" s="290">
        <f>D266</f>
        <v>0</v>
      </c>
      <c r="E265" s="290">
        <f>E266</f>
        <v>0</v>
      </c>
    </row>
    <row r="266" spans="1:5">
      <c r="A266" s="291">
        <v>4246</v>
      </c>
      <c r="B266" s="306">
        <v>432100</v>
      </c>
      <c r="C266" s="301" t="s">
        <v>1463</v>
      </c>
      <c r="D266" s="293"/>
      <c r="E266" s="285"/>
    </row>
    <row r="267" spans="1:5" s="346" customFormat="1">
      <c r="A267" s="296">
        <v>4247</v>
      </c>
      <c r="B267" s="304">
        <v>433000</v>
      </c>
      <c r="C267" s="305" t="s">
        <v>1464</v>
      </c>
      <c r="D267" s="290">
        <f>D268</f>
        <v>0</v>
      </c>
      <c r="E267" s="284">
        <f>E268</f>
        <v>0</v>
      </c>
    </row>
    <row r="268" spans="1:5">
      <c r="A268" s="291">
        <v>4248</v>
      </c>
      <c r="B268" s="306">
        <v>433100</v>
      </c>
      <c r="C268" s="301" t="s">
        <v>515</v>
      </c>
      <c r="D268" s="293"/>
      <c r="E268" s="285"/>
    </row>
    <row r="269" spans="1:5" s="346" customFormat="1">
      <c r="A269" s="296">
        <v>4249</v>
      </c>
      <c r="B269" s="348">
        <v>434000</v>
      </c>
      <c r="C269" s="315" t="s">
        <v>1465</v>
      </c>
      <c r="D269" s="290">
        <f>SUM(D270:D272)</f>
        <v>0</v>
      </c>
      <c r="E269" s="284">
        <f>SUM(E270:E272)</f>
        <v>0</v>
      </c>
    </row>
    <row r="270" spans="1:5" ht="15" customHeight="1">
      <c r="A270" s="291">
        <v>4250</v>
      </c>
      <c r="B270" s="306">
        <v>434100</v>
      </c>
      <c r="C270" s="301" t="s">
        <v>516</v>
      </c>
      <c r="D270" s="293"/>
      <c r="E270" s="285"/>
    </row>
    <row r="271" spans="1:5" ht="15" customHeight="1">
      <c r="A271" s="309">
        <v>4251</v>
      </c>
      <c r="B271" s="306">
        <v>434200</v>
      </c>
      <c r="C271" s="301" t="s">
        <v>517</v>
      </c>
      <c r="D271" s="293"/>
      <c r="E271" s="285"/>
    </row>
    <row r="272" spans="1:5" ht="15" customHeight="1">
      <c r="A272" s="291">
        <v>4252</v>
      </c>
      <c r="B272" s="306">
        <v>434300</v>
      </c>
      <c r="C272" s="301" t="s">
        <v>518</v>
      </c>
      <c r="D272" s="293"/>
      <c r="E272" s="285"/>
    </row>
    <row r="273" spans="1:5" s="325" customFormat="1" ht="15" customHeight="1">
      <c r="A273" s="296">
        <v>4253</v>
      </c>
      <c r="B273" s="348">
        <v>435000</v>
      </c>
      <c r="C273" s="315" t="s">
        <v>1466</v>
      </c>
      <c r="D273" s="290">
        <f>D274</f>
        <v>0</v>
      </c>
      <c r="E273" s="290">
        <f>E274</f>
        <v>0</v>
      </c>
    </row>
    <row r="274" spans="1:5" ht="15" customHeight="1">
      <c r="A274" s="291">
        <v>4254</v>
      </c>
      <c r="B274" s="306">
        <v>435100</v>
      </c>
      <c r="C274" s="301" t="s">
        <v>519</v>
      </c>
      <c r="D274" s="293"/>
      <c r="E274" s="285"/>
    </row>
    <row r="275" spans="1:5" s="346" customFormat="1" ht="24">
      <c r="A275" s="296">
        <v>4255</v>
      </c>
      <c r="B275" s="304">
        <v>440000</v>
      </c>
      <c r="C275" s="305" t="s">
        <v>1467</v>
      </c>
      <c r="D275" s="290">
        <f>D276+D286+D293+D295</f>
        <v>37</v>
      </c>
      <c r="E275" s="284">
        <f>E276+E286+E293+E295</f>
        <v>28</v>
      </c>
    </row>
    <row r="276" spans="1:5" s="346" customFormat="1" ht="15" customHeight="1">
      <c r="A276" s="296">
        <v>4256</v>
      </c>
      <c r="B276" s="304">
        <v>441000</v>
      </c>
      <c r="C276" s="305" t="s">
        <v>1468</v>
      </c>
      <c r="D276" s="290">
        <f>SUM(D277:D285)</f>
        <v>0</v>
      </c>
      <c r="E276" s="290">
        <f>SUM(E277:E285)</f>
        <v>0</v>
      </c>
    </row>
    <row r="277" spans="1:5" ht="15" customHeight="1">
      <c r="A277" s="309">
        <v>4257</v>
      </c>
      <c r="B277" s="343">
        <v>441100</v>
      </c>
      <c r="C277" s="311" t="s">
        <v>275</v>
      </c>
      <c r="D277" s="285"/>
      <c r="E277" s="285"/>
    </row>
    <row r="278" spans="1:5" ht="15" customHeight="1">
      <c r="A278" s="291">
        <v>4258</v>
      </c>
      <c r="B278" s="245">
        <v>441200</v>
      </c>
      <c r="C278" s="258" t="s">
        <v>276</v>
      </c>
      <c r="D278" s="285"/>
      <c r="E278" s="285"/>
    </row>
    <row r="279" spans="1:5" ht="15" customHeight="1">
      <c r="A279" s="309">
        <v>4259</v>
      </c>
      <c r="B279" s="245">
        <v>441300</v>
      </c>
      <c r="C279" s="258" t="s">
        <v>277</v>
      </c>
      <c r="D279" s="285"/>
      <c r="E279" s="285"/>
    </row>
    <row r="280" spans="1:5" ht="15" customHeight="1">
      <c r="A280" s="291">
        <v>4260</v>
      </c>
      <c r="B280" s="245">
        <v>441400</v>
      </c>
      <c r="C280" s="258" t="s">
        <v>278</v>
      </c>
      <c r="D280" s="285"/>
      <c r="E280" s="285"/>
    </row>
    <row r="281" spans="1:5" ht="15" customHeight="1">
      <c r="A281" s="309">
        <v>4261</v>
      </c>
      <c r="B281" s="245">
        <v>441500</v>
      </c>
      <c r="C281" s="258" t="s">
        <v>279</v>
      </c>
      <c r="D281" s="285"/>
      <c r="E281" s="285"/>
    </row>
    <row r="282" spans="1:5" ht="15" customHeight="1">
      <c r="A282" s="291">
        <v>4262</v>
      </c>
      <c r="B282" s="245">
        <v>441600</v>
      </c>
      <c r="C282" s="258" t="s">
        <v>366</v>
      </c>
      <c r="D282" s="285"/>
      <c r="E282" s="285"/>
    </row>
    <row r="283" spans="1:5" ht="15" customHeight="1">
      <c r="A283" s="309">
        <v>4263</v>
      </c>
      <c r="B283" s="245">
        <v>441700</v>
      </c>
      <c r="C283" s="258" t="s">
        <v>150</v>
      </c>
      <c r="D283" s="285"/>
      <c r="E283" s="285"/>
    </row>
    <row r="284" spans="1:5" ht="15" customHeight="1">
      <c r="A284" s="291">
        <v>4264</v>
      </c>
      <c r="B284" s="307">
        <v>441800</v>
      </c>
      <c r="C284" s="308" t="s">
        <v>151</v>
      </c>
      <c r="D284" s="285"/>
      <c r="E284" s="285"/>
    </row>
    <row r="285" spans="1:5" ht="15" customHeight="1">
      <c r="A285" s="309">
        <v>4265</v>
      </c>
      <c r="B285" s="306">
        <v>441900</v>
      </c>
      <c r="C285" s="301" t="s">
        <v>112</v>
      </c>
      <c r="D285" s="293"/>
      <c r="E285" s="285"/>
    </row>
    <row r="286" spans="1:5" s="346" customFormat="1" ht="15" customHeight="1">
      <c r="A286" s="296">
        <v>4266</v>
      </c>
      <c r="B286" s="238">
        <v>442000</v>
      </c>
      <c r="C286" s="297" t="s">
        <v>1469</v>
      </c>
      <c r="D286" s="284">
        <f>SUM(D287:D292)</f>
        <v>0</v>
      </c>
      <c r="E286" s="284">
        <f>SUM(E287:E292)</f>
        <v>0</v>
      </c>
    </row>
    <row r="287" spans="1:5" ht="24">
      <c r="A287" s="309">
        <v>4267</v>
      </c>
      <c r="B287" s="245">
        <v>442100</v>
      </c>
      <c r="C287" s="258" t="s">
        <v>628</v>
      </c>
      <c r="D287" s="285"/>
      <c r="E287" s="285"/>
    </row>
    <row r="288" spans="1:5" ht="14.25" customHeight="1">
      <c r="A288" s="291">
        <v>4268</v>
      </c>
      <c r="B288" s="245">
        <v>442200</v>
      </c>
      <c r="C288" s="258" t="s">
        <v>152</v>
      </c>
      <c r="D288" s="285"/>
      <c r="E288" s="285"/>
    </row>
    <row r="289" spans="1:5" ht="14.25" customHeight="1">
      <c r="A289" s="309">
        <v>4269</v>
      </c>
      <c r="B289" s="245">
        <v>442300</v>
      </c>
      <c r="C289" s="258" t="s">
        <v>153</v>
      </c>
      <c r="D289" s="285"/>
      <c r="E289" s="285"/>
    </row>
    <row r="290" spans="1:5" ht="14.25" customHeight="1">
      <c r="A290" s="291">
        <v>4270</v>
      </c>
      <c r="B290" s="245">
        <v>442400</v>
      </c>
      <c r="C290" s="258" t="s">
        <v>154</v>
      </c>
      <c r="D290" s="285"/>
      <c r="E290" s="285"/>
    </row>
    <row r="291" spans="1:5" ht="14.25" customHeight="1">
      <c r="A291" s="309">
        <v>4271</v>
      </c>
      <c r="B291" s="245">
        <v>442500</v>
      </c>
      <c r="C291" s="258" t="s">
        <v>368</v>
      </c>
      <c r="D291" s="285"/>
      <c r="E291" s="285"/>
    </row>
    <row r="292" spans="1:5" ht="14.25" customHeight="1">
      <c r="A292" s="291">
        <v>4272</v>
      </c>
      <c r="B292" s="307">
        <v>442600</v>
      </c>
      <c r="C292" s="308" t="s">
        <v>369</v>
      </c>
      <c r="D292" s="285"/>
      <c r="E292" s="285"/>
    </row>
    <row r="293" spans="1:5" s="346" customFormat="1" ht="14.25" customHeight="1">
      <c r="A293" s="296">
        <v>4273</v>
      </c>
      <c r="B293" s="304">
        <v>443000</v>
      </c>
      <c r="C293" s="305" t="s">
        <v>1470</v>
      </c>
      <c r="D293" s="290">
        <f>D294</f>
        <v>0</v>
      </c>
      <c r="E293" s="284">
        <f>E294</f>
        <v>0</v>
      </c>
    </row>
    <row r="294" spans="1:5" ht="14.25" customHeight="1">
      <c r="A294" s="291">
        <v>4274</v>
      </c>
      <c r="B294" s="306">
        <v>443100</v>
      </c>
      <c r="C294" s="301" t="s">
        <v>520</v>
      </c>
      <c r="D294" s="293"/>
      <c r="E294" s="285"/>
    </row>
    <row r="295" spans="1:5" s="346" customFormat="1" ht="14.25" customHeight="1">
      <c r="A295" s="296">
        <v>4275</v>
      </c>
      <c r="B295" s="304">
        <v>444000</v>
      </c>
      <c r="C295" s="305" t="s">
        <v>1471</v>
      </c>
      <c r="D295" s="290">
        <f>SUM(D296:D298)</f>
        <v>37</v>
      </c>
      <c r="E295" s="284">
        <f>SUM(E296:E298)</f>
        <v>28</v>
      </c>
    </row>
    <row r="296" spans="1:5" ht="14.25" customHeight="1">
      <c r="A296" s="291">
        <v>4276</v>
      </c>
      <c r="B296" s="343">
        <v>444100</v>
      </c>
      <c r="C296" s="311" t="s">
        <v>538</v>
      </c>
      <c r="D296" s="285"/>
      <c r="E296" s="285"/>
    </row>
    <row r="297" spans="1:5" ht="14.25" customHeight="1">
      <c r="A297" s="309">
        <v>4277</v>
      </c>
      <c r="B297" s="245">
        <v>444200</v>
      </c>
      <c r="C297" s="258" t="s">
        <v>539</v>
      </c>
      <c r="D297" s="285">
        <v>37</v>
      </c>
      <c r="E297" s="285">
        <v>28</v>
      </c>
    </row>
    <row r="298" spans="1:5" ht="14.25" customHeight="1">
      <c r="A298" s="291">
        <v>4278</v>
      </c>
      <c r="B298" s="307">
        <v>444300</v>
      </c>
      <c r="C298" s="308" t="s">
        <v>629</v>
      </c>
      <c r="D298" s="285"/>
      <c r="E298" s="285"/>
    </row>
    <row r="299" spans="1:5" s="346" customFormat="1" ht="14.25" customHeight="1">
      <c r="A299" s="296">
        <v>4279</v>
      </c>
      <c r="B299" s="304">
        <v>450000</v>
      </c>
      <c r="C299" s="305" t="s">
        <v>1472</v>
      </c>
      <c r="D299" s="290">
        <f>D300+D303+D306+D309</f>
        <v>0</v>
      </c>
      <c r="E299" s="284">
        <f>E300+E303+E306+E309</f>
        <v>0</v>
      </c>
    </row>
    <row r="300" spans="1:5" s="346" customFormat="1" ht="24">
      <c r="A300" s="296">
        <v>4280</v>
      </c>
      <c r="B300" s="238">
        <v>451000</v>
      </c>
      <c r="C300" s="297" t="s">
        <v>1473</v>
      </c>
      <c r="D300" s="284">
        <f>D301+D302</f>
        <v>0</v>
      </c>
      <c r="E300" s="284">
        <f>E301+E302</f>
        <v>0</v>
      </c>
    </row>
    <row r="301" spans="1:5" ht="24">
      <c r="A301" s="309">
        <v>4281</v>
      </c>
      <c r="B301" s="245">
        <v>451100</v>
      </c>
      <c r="C301" s="258" t="s">
        <v>292</v>
      </c>
      <c r="D301" s="285"/>
      <c r="E301" s="285"/>
    </row>
    <row r="302" spans="1:5" ht="24">
      <c r="A302" s="291">
        <v>4282</v>
      </c>
      <c r="B302" s="245">
        <v>451200</v>
      </c>
      <c r="C302" s="258" t="s">
        <v>293</v>
      </c>
      <c r="D302" s="285"/>
      <c r="E302" s="285"/>
    </row>
    <row r="303" spans="1:5" s="346" customFormat="1" ht="24">
      <c r="A303" s="296">
        <v>4283</v>
      </c>
      <c r="B303" s="235">
        <v>452000</v>
      </c>
      <c r="C303" s="256" t="s">
        <v>1474</v>
      </c>
      <c r="D303" s="284">
        <f>D304+D305</f>
        <v>0</v>
      </c>
      <c r="E303" s="284">
        <f>E304+E305</f>
        <v>0</v>
      </c>
    </row>
    <row r="304" spans="1:5" ht="14.25" customHeight="1">
      <c r="A304" s="291">
        <v>4284</v>
      </c>
      <c r="B304" s="245">
        <v>452100</v>
      </c>
      <c r="C304" s="258" t="s">
        <v>294</v>
      </c>
      <c r="D304" s="285"/>
      <c r="E304" s="285"/>
    </row>
    <row r="305" spans="1:5" ht="14.25" customHeight="1">
      <c r="A305" s="309">
        <v>4285</v>
      </c>
      <c r="B305" s="245">
        <v>452200</v>
      </c>
      <c r="C305" s="258" t="s">
        <v>295</v>
      </c>
      <c r="D305" s="285"/>
      <c r="E305" s="285"/>
    </row>
    <row r="306" spans="1:5" s="346" customFormat="1" ht="24">
      <c r="A306" s="296">
        <v>4286</v>
      </c>
      <c r="B306" s="235">
        <v>453000</v>
      </c>
      <c r="C306" s="256" t="s">
        <v>1475</v>
      </c>
      <c r="D306" s="284">
        <f>D307+D308</f>
        <v>0</v>
      </c>
      <c r="E306" s="284">
        <f>E307+E308</f>
        <v>0</v>
      </c>
    </row>
    <row r="307" spans="1:5" ht="14.25" customHeight="1">
      <c r="A307" s="309">
        <v>4287</v>
      </c>
      <c r="B307" s="245">
        <v>453100</v>
      </c>
      <c r="C307" s="258" t="s">
        <v>296</v>
      </c>
      <c r="D307" s="285"/>
      <c r="E307" s="285"/>
    </row>
    <row r="308" spans="1:5" ht="14.25" customHeight="1">
      <c r="A308" s="291">
        <v>4288</v>
      </c>
      <c r="B308" s="245">
        <v>453200</v>
      </c>
      <c r="C308" s="258" t="s">
        <v>297</v>
      </c>
      <c r="D308" s="285"/>
      <c r="E308" s="285"/>
    </row>
    <row r="309" spans="1:5" s="346" customFormat="1" ht="14.25" customHeight="1">
      <c r="A309" s="296">
        <v>4289</v>
      </c>
      <c r="B309" s="235">
        <v>454000</v>
      </c>
      <c r="C309" s="256" t="s">
        <v>1476</v>
      </c>
      <c r="D309" s="284">
        <f>D310+D311</f>
        <v>0</v>
      </c>
      <c r="E309" s="284">
        <f>E310+E311</f>
        <v>0</v>
      </c>
    </row>
    <row r="310" spans="1:5" ht="15" customHeight="1">
      <c r="A310" s="291">
        <v>4290</v>
      </c>
      <c r="B310" s="245">
        <v>454100</v>
      </c>
      <c r="C310" s="258" t="s">
        <v>298</v>
      </c>
      <c r="D310" s="285"/>
      <c r="E310" s="285"/>
    </row>
    <row r="311" spans="1:5" ht="15" customHeight="1">
      <c r="A311" s="309">
        <v>4291</v>
      </c>
      <c r="B311" s="245">
        <v>454200</v>
      </c>
      <c r="C311" s="258" t="s">
        <v>299</v>
      </c>
      <c r="D311" s="285"/>
      <c r="E311" s="285"/>
    </row>
    <row r="312" spans="1:5" s="346" customFormat="1" ht="24">
      <c r="A312" s="296">
        <v>4292</v>
      </c>
      <c r="B312" s="235">
        <v>460000</v>
      </c>
      <c r="C312" s="256" t="s">
        <v>1477</v>
      </c>
      <c r="D312" s="284">
        <f>D313+D316+D319+D322+D325</f>
        <v>0</v>
      </c>
      <c r="E312" s="284">
        <f>E313+E316+E319+E322+E325</f>
        <v>0</v>
      </c>
    </row>
    <row r="313" spans="1:5" s="346" customFormat="1" ht="15" customHeight="1">
      <c r="A313" s="296">
        <v>4293</v>
      </c>
      <c r="B313" s="235">
        <v>461000</v>
      </c>
      <c r="C313" s="256" t="s">
        <v>1478</v>
      </c>
      <c r="D313" s="284">
        <f>D314+D315</f>
        <v>0</v>
      </c>
      <c r="E313" s="284">
        <f>E314+E315</f>
        <v>0</v>
      </c>
    </row>
    <row r="314" spans="1:5" ht="15" customHeight="1">
      <c r="A314" s="291">
        <v>4294</v>
      </c>
      <c r="B314" s="245">
        <v>461100</v>
      </c>
      <c r="C314" s="258" t="s">
        <v>300</v>
      </c>
      <c r="D314" s="285"/>
      <c r="E314" s="285">
        <v>0</v>
      </c>
    </row>
    <row r="315" spans="1:5" ht="15" customHeight="1">
      <c r="A315" s="309">
        <v>4295</v>
      </c>
      <c r="B315" s="245">
        <v>461200</v>
      </c>
      <c r="C315" s="258" t="s">
        <v>301</v>
      </c>
      <c r="D315" s="285"/>
      <c r="E315" s="285">
        <v>0</v>
      </c>
    </row>
    <row r="316" spans="1:5" s="346" customFormat="1" ht="24">
      <c r="A316" s="296">
        <v>4296</v>
      </c>
      <c r="B316" s="235">
        <v>462000</v>
      </c>
      <c r="C316" s="256" t="s">
        <v>1479</v>
      </c>
      <c r="D316" s="284">
        <f>D317+D318</f>
        <v>0</v>
      </c>
      <c r="E316" s="284">
        <f>E317+E318</f>
        <v>0</v>
      </c>
    </row>
    <row r="317" spans="1:5" ht="15" customHeight="1">
      <c r="A317" s="309">
        <v>4297</v>
      </c>
      <c r="B317" s="245">
        <v>462100</v>
      </c>
      <c r="C317" s="258" t="s">
        <v>521</v>
      </c>
      <c r="D317" s="285"/>
      <c r="E317" s="285"/>
    </row>
    <row r="318" spans="1:5" ht="15" customHeight="1">
      <c r="A318" s="291">
        <v>4298</v>
      </c>
      <c r="B318" s="245">
        <v>462200</v>
      </c>
      <c r="C318" s="258" t="s">
        <v>398</v>
      </c>
      <c r="D318" s="285"/>
      <c r="E318" s="285"/>
    </row>
    <row r="319" spans="1:5" s="346" customFormat="1" ht="24">
      <c r="A319" s="296">
        <v>4299</v>
      </c>
      <c r="B319" s="235">
        <v>463000</v>
      </c>
      <c r="C319" s="256" t="s">
        <v>1480</v>
      </c>
      <c r="D319" s="284">
        <f>D320+D321</f>
        <v>0</v>
      </c>
      <c r="E319" s="284">
        <f>E320+E321</f>
        <v>0</v>
      </c>
    </row>
    <row r="320" spans="1:5" ht="15" customHeight="1">
      <c r="A320" s="291">
        <v>4300</v>
      </c>
      <c r="B320" s="245">
        <v>463100</v>
      </c>
      <c r="C320" s="258" t="s">
        <v>264</v>
      </c>
      <c r="D320" s="285"/>
      <c r="E320" s="285"/>
    </row>
    <row r="321" spans="1:5" ht="15" customHeight="1">
      <c r="A321" s="309">
        <v>4301</v>
      </c>
      <c r="B321" s="245">
        <v>463200</v>
      </c>
      <c r="C321" s="258" t="s">
        <v>367</v>
      </c>
      <c r="D321" s="285"/>
      <c r="E321" s="285"/>
    </row>
    <row r="322" spans="1:5" s="346" customFormat="1" ht="24">
      <c r="A322" s="296">
        <v>4302</v>
      </c>
      <c r="B322" s="235">
        <v>464000</v>
      </c>
      <c r="C322" s="256" t="s">
        <v>1481</v>
      </c>
      <c r="D322" s="284">
        <f>D323+D324</f>
        <v>0</v>
      </c>
      <c r="E322" s="284">
        <f>E323+E324</f>
        <v>0</v>
      </c>
    </row>
    <row r="323" spans="1:5" ht="24">
      <c r="A323" s="309">
        <v>4303</v>
      </c>
      <c r="B323" s="245">
        <v>464100</v>
      </c>
      <c r="C323" s="258" t="s">
        <v>53</v>
      </c>
      <c r="D323" s="285"/>
      <c r="E323" s="285"/>
    </row>
    <row r="324" spans="1:5" ht="24">
      <c r="A324" s="291">
        <v>4304</v>
      </c>
      <c r="B324" s="307">
        <v>464200</v>
      </c>
      <c r="C324" s="308" t="s">
        <v>54</v>
      </c>
      <c r="D324" s="285"/>
      <c r="E324" s="285"/>
    </row>
    <row r="325" spans="1:5" s="325" customFormat="1" ht="15" customHeight="1">
      <c r="A325" s="296">
        <v>4305</v>
      </c>
      <c r="B325" s="304">
        <v>465000</v>
      </c>
      <c r="C325" s="305" t="s">
        <v>1482</v>
      </c>
      <c r="D325" s="290">
        <f>D326+D327</f>
        <v>0</v>
      </c>
      <c r="E325" s="290">
        <f>E326+E327</f>
        <v>0</v>
      </c>
    </row>
    <row r="326" spans="1:5" ht="15" customHeight="1">
      <c r="A326" s="291">
        <v>4306</v>
      </c>
      <c r="B326" s="306">
        <v>465100</v>
      </c>
      <c r="C326" s="301" t="s">
        <v>55</v>
      </c>
      <c r="D326" s="293"/>
      <c r="E326" s="285"/>
    </row>
    <row r="327" spans="1:5" ht="15" customHeight="1">
      <c r="A327" s="309">
        <v>4307</v>
      </c>
      <c r="B327" s="306">
        <v>465200</v>
      </c>
      <c r="C327" s="301" t="s">
        <v>56</v>
      </c>
      <c r="D327" s="293"/>
      <c r="E327" s="285"/>
    </row>
    <row r="328" spans="1:5" s="346" customFormat="1" ht="24">
      <c r="A328" s="296">
        <v>4308</v>
      </c>
      <c r="B328" s="238">
        <v>470000</v>
      </c>
      <c r="C328" s="297" t="s">
        <v>1483</v>
      </c>
      <c r="D328" s="284">
        <f>D329+D333</f>
        <v>0</v>
      </c>
      <c r="E328" s="284">
        <f>E329+E333</f>
        <v>0</v>
      </c>
    </row>
    <row r="329" spans="1:5" s="346" customFormat="1" ht="36">
      <c r="A329" s="296">
        <v>4309</v>
      </c>
      <c r="B329" s="235">
        <v>471000</v>
      </c>
      <c r="C329" s="256" t="s">
        <v>1484</v>
      </c>
      <c r="D329" s="284">
        <f>SUM(D330:D332)</f>
        <v>0</v>
      </c>
      <c r="E329" s="284">
        <f>SUM(E330:E332)</f>
        <v>0</v>
      </c>
    </row>
    <row r="330" spans="1:5" ht="24">
      <c r="A330" s="291">
        <v>4310</v>
      </c>
      <c r="B330" s="245">
        <v>471100</v>
      </c>
      <c r="C330" s="258" t="s">
        <v>163</v>
      </c>
      <c r="D330" s="285"/>
      <c r="E330" s="285"/>
    </row>
    <row r="331" spans="1:5" ht="24">
      <c r="A331" s="309">
        <v>4311</v>
      </c>
      <c r="B331" s="245">
        <v>471200</v>
      </c>
      <c r="C331" s="258" t="s">
        <v>85</v>
      </c>
      <c r="D331" s="285"/>
      <c r="E331" s="285"/>
    </row>
    <row r="332" spans="1:5" ht="24">
      <c r="A332" s="291">
        <v>4312</v>
      </c>
      <c r="B332" s="245">
        <v>471900</v>
      </c>
      <c r="C332" s="258" t="s">
        <v>86</v>
      </c>
      <c r="D332" s="285"/>
      <c r="E332" s="285"/>
    </row>
    <row r="333" spans="1:5" s="346" customFormat="1" ht="24">
      <c r="A333" s="296">
        <v>4313</v>
      </c>
      <c r="B333" s="235">
        <v>472000</v>
      </c>
      <c r="C333" s="256" t="s">
        <v>1485</v>
      </c>
      <c r="D333" s="284">
        <f>SUM(D334:D342)</f>
        <v>0</v>
      </c>
      <c r="E333" s="284">
        <f>SUM(E334:E342)</f>
        <v>0</v>
      </c>
    </row>
    <row r="334" spans="1:5" ht="12.75" customHeight="1">
      <c r="A334" s="291">
        <v>4314</v>
      </c>
      <c r="B334" s="245">
        <v>472100</v>
      </c>
      <c r="C334" s="258" t="s">
        <v>87</v>
      </c>
      <c r="D334" s="285"/>
      <c r="E334" s="285"/>
    </row>
    <row r="335" spans="1:5" ht="12.75" customHeight="1">
      <c r="A335" s="309">
        <v>4315</v>
      </c>
      <c r="B335" s="245">
        <v>472200</v>
      </c>
      <c r="C335" s="258" t="s">
        <v>1262</v>
      </c>
      <c r="D335" s="285"/>
      <c r="E335" s="285"/>
    </row>
    <row r="336" spans="1:5" ht="12.75" customHeight="1">
      <c r="A336" s="291">
        <v>4316</v>
      </c>
      <c r="B336" s="245">
        <v>472300</v>
      </c>
      <c r="C336" s="258" t="s">
        <v>1263</v>
      </c>
      <c r="D336" s="285"/>
      <c r="E336" s="285"/>
    </row>
    <row r="337" spans="1:5" ht="12.75" customHeight="1">
      <c r="A337" s="309">
        <v>4317</v>
      </c>
      <c r="B337" s="245">
        <v>472400</v>
      </c>
      <c r="C337" s="258" t="s">
        <v>1264</v>
      </c>
      <c r="D337" s="285"/>
      <c r="E337" s="285"/>
    </row>
    <row r="338" spans="1:5" ht="12.75" customHeight="1">
      <c r="A338" s="291">
        <v>4318</v>
      </c>
      <c r="B338" s="245">
        <v>472500</v>
      </c>
      <c r="C338" s="258" t="s">
        <v>36</v>
      </c>
      <c r="D338" s="285"/>
      <c r="E338" s="285"/>
    </row>
    <row r="339" spans="1:5" ht="12.75" customHeight="1">
      <c r="A339" s="309">
        <v>4319</v>
      </c>
      <c r="B339" s="245">
        <v>472600</v>
      </c>
      <c r="C339" s="258" t="s">
        <v>37</v>
      </c>
      <c r="D339" s="285"/>
      <c r="E339" s="285"/>
    </row>
    <row r="340" spans="1:5" ht="12.75" customHeight="1">
      <c r="A340" s="291">
        <v>4320</v>
      </c>
      <c r="B340" s="245">
        <v>472700</v>
      </c>
      <c r="C340" s="258" t="s">
        <v>1265</v>
      </c>
      <c r="D340" s="285"/>
      <c r="E340" s="285"/>
    </row>
    <row r="341" spans="1:5" ht="12.75" customHeight="1">
      <c r="A341" s="309">
        <v>4321</v>
      </c>
      <c r="B341" s="245">
        <v>472800</v>
      </c>
      <c r="C341" s="258" t="s">
        <v>1266</v>
      </c>
      <c r="D341" s="285"/>
      <c r="E341" s="285"/>
    </row>
    <row r="342" spans="1:5" ht="12.75" customHeight="1">
      <c r="A342" s="291">
        <v>4322</v>
      </c>
      <c r="B342" s="245">
        <v>472900</v>
      </c>
      <c r="C342" s="258" t="s">
        <v>548</v>
      </c>
      <c r="D342" s="285"/>
      <c r="E342" s="285"/>
    </row>
    <row r="343" spans="1:5" s="346" customFormat="1" ht="14.25" customHeight="1">
      <c r="A343" s="296">
        <v>4323</v>
      </c>
      <c r="B343" s="235">
        <v>480000</v>
      </c>
      <c r="C343" s="256" t="s">
        <v>1486</v>
      </c>
      <c r="D343" s="284">
        <f>D344+D347+D351+D353+D356+D358</f>
        <v>120</v>
      </c>
      <c r="E343" s="284">
        <f>E344+E347+E351+E353+E356+E358</f>
        <v>104</v>
      </c>
    </row>
    <row r="344" spans="1:5" s="346" customFormat="1" ht="23.25" customHeight="1">
      <c r="A344" s="296">
        <v>4324</v>
      </c>
      <c r="B344" s="235">
        <v>481000</v>
      </c>
      <c r="C344" s="256" t="s">
        <v>1487</v>
      </c>
      <c r="D344" s="284">
        <f>D345+D346</f>
        <v>0</v>
      </c>
      <c r="E344" s="284">
        <f>E345+E346</f>
        <v>0</v>
      </c>
    </row>
    <row r="345" spans="1:5" ht="24">
      <c r="A345" s="309">
        <v>4325</v>
      </c>
      <c r="B345" s="245">
        <v>481100</v>
      </c>
      <c r="C345" s="258" t="s">
        <v>302</v>
      </c>
      <c r="D345" s="285"/>
      <c r="E345" s="285"/>
    </row>
    <row r="346" spans="1:5">
      <c r="A346" s="309">
        <v>4326</v>
      </c>
      <c r="B346" s="245">
        <v>481900</v>
      </c>
      <c r="C346" s="258" t="s">
        <v>303</v>
      </c>
      <c r="D346" s="285"/>
      <c r="E346" s="285"/>
    </row>
    <row r="347" spans="1:5" s="346" customFormat="1" ht="22.5" customHeight="1">
      <c r="A347" s="296">
        <v>4327</v>
      </c>
      <c r="B347" s="235">
        <v>482000</v>
      </c>
      <c r="C347" s="256" t="s">
        <v>1692</v>
      </c>
      <c r="D347" s="284">
        <f>SUM(D348:D350)</f>
        <v>120</v>
      </c>
      <c r="E347" s="284">
        <f>SUM(E348:E350)</f>
        <v>104</v>
      </c>
    </row>
    <row r="348" spans="1:5" ht="12.75" customHeight="1">
      <c r="A348" s="309">
        <v>4328</v>
      </c>
      <c r="B348" s="245">
        <v>482100</v>
      </c>
      <c r="C348" s="258" t="s">
        <v>149</v>
      </c>
      <c r="D348" s="285">
        <v>113</v>
      </c>
      <c r="E348" s="285">
        <v>27</v>
      </c>
    </row>
    <row r="349" spans="1:5" ht="12.75" customHeight="1">
      <c r="A349" s="309">
        <v>4329</v>
      </c>
      <c r="B349" s="245">
        <v>482200</v>
      </c>
      <c r="C349" s="258" t="s">
        <v>1488</v>
      </c>
      <c r="D349" s="285">
        <v>7</v>
      </c>
      <c r="E349" s="285">
        <v>77</v>
      </c>
    </row>
    <row r="350" spans="1:5" ht="12.75" customHeight="1">
      <c r="A350" s="309">
        <v>4330</v>
      </c>
      <c r="B350" s="245">
        <v>482300</v>
      </c>
      <c r="C350" s="258" t="s">
        <v>1691</v>
      </c>
      <c r="D350" s="285"/>
      <c r="E350" s="285"/>
    </row>
    <row r="351" spans="1:5" s="346" customFormat="1" ht="16.5" customHeight="1">
      <c r="A351" s="296">
        <v>4331</v>
      </c>
      <c r="B351" s="235">
        <v>483000</v>
      </c>
      <c r="C351" s="256" t="s">
        <v>1489</v>
      </c>
      <c r="D351" s="284">
        <f>D352</f>
        <v>0</v>
      </c>
      <c r="E351" s="284">
        <f>E352</f>
        <v>0</v>
      </c>
    </row>
    <row r="352" spans="1:5" ht="15" customHeight="1">
      <c r="A352" s="309">
        <v>4332</v>
      </c>
      <c r="B352" s="245">
        <v>483100</v>
      </c>
      <c r="C352" s="258" t="s">
        <v>0</v>
      </c>
      <c r="D352" s="285"/>
      <c r="E352" s="285"/>
    </row>
    <row r="353" spans="1:5" s="346" customFormat="1" ht="36">
      <c r="A353" s="296">
        <v>4333</v>
      </c>
      <c r="B353" s="235">
        <v>484000</v>
      </c>
      <c r="C353" s="256" t="s">
        <v>1490</v>
      </c>
      <c r="D353" s="284">
        <f>D354+D355</f>
        <v>0</v>
      </c>
      <c r="E353" s="284">
        <f>E354+E355</f>
        <v>0</v>
      </c>
    </row>
    <row r="354" spans="1:5" ht="14.25" customHeight="1">
      <c r="A354" s="309">
        <v>4334</v>
      </c>
      <c r="B354" s="245">
        <v>484100</v>
      </c>
      <c r="C354" s="258" t="s">
        <v>1271</v>
      </c>
      <c r="D354" s="285"/>
      <c r="E354" s="285"/>
    </row>
    <row r="355" spans="1:5" ht="14.25" customHeight="1">
      <c r="A355" s="309">
        <v>4335</v>
      </c>
      <c r="B355" s="245">
        <v>484200</v>
      </c>
      <c r="C355" s="258" t="s">
        <v>383</v>
      </c>
      <c r="D355" s="285"/>
      <c r="E355" s="285"/>
    </row>
    <row r="356" spans="1:5" s="346" customFormat="1" ht="24">
      <c r="A356" s="296">
        <v>4336</v>
      </c>
      <c r="B356" s="235">
        <v>485000</v>
      </c>
      <c r="C356" s="256" t="s">
        <v>1491</v>
      </c>
      <c r="D356" s="284">
        <f>D357</f>
        <v>0</v>
      </c>
      <c r="E356" s="284">
        <f>E357</f>
        <v>0</v>
      </c>
    </row>
    <row r="357" spans="1:5" ht="24">
      <c r="A357" s="309">
        <v>4337</v>
      </c>
      <c r="B357" s="307">
        <v>485100</v>
      </c>
      <c r="C357" s="308" t="s">
        <v>1273</v>
      </c>
      <c r="D357" s="285"/>
      <c r="E357" s="285"/>
    </row>
    <row r="358" spans="1:5" s="325" customFormat="1" ht="36">
      <c r="A358" s="296">
        <v>4338</v>
      </c>
      <c r="B358" s="304">
        <v>489000</v>
      </c>
      <c r="C358" s="305" t="s">
        <v>1492</v>
      </c>
      <c r="D358" s="290">
        <f>D359</f>
        <v>0</v>
      </c>
      <c r="E358" s="290">
        <f>E359</f>
        <v>0</v>
      </c>
    </row>
    <row r="359" spans="1:5" ht="24">
      <c r="A359" s="309">
        <v>4339</v>
      </c>
      <c r="B359" s="306">
        <v>489100</v>
      </c>
      <c r="C359" s="301" t="s">
        <v>491</v>
      </c>
      <c r="D359" s="293"/>
      <c r="E359" s="285"/>
    </row>
    <row r="360" spans="1:5" s="346" customFormat="1" ht="24">
      <c r="A360" s="296">
        <v>4340</v>
      </c>
      <c r="B360" s="238">
        <v>500000</v>
      </c>
      <c r="C360" s="297" t="s">
        <v>1493</v>
      </c>
      <c r="D360" s="284">
        <f>D361+D383+D392+D395+D403</f>
        <v>7670</v>
      </c>
      <c r="E360" s="284">
        <f>E361+E383+E392+E395+E403</f>
        <v>12144</v>
      </c>
    </row>
    <row r="361" spans="1:5" s="346" customFormat="1" ht="15" customHeight="1">
      <c r="A361" s="296">
        <v>4341</v>
      </c>
      <c r="B361" s="235">
        <v>510000</v>
      </c>
      <c r="C361" s="256" t="s">
        <v>1494</v>
      </c>
      <c r="D361" s="284">
        <f>D362+D367+D377+D379+D381</f>
        <v>7670</v>
      </c>
      <c r="E361" s="284">
        <f>E362+E367+E377+E379+E381</f>
        <v>12144</v>
      </c>
    </row>
    <row r="362" spans="1:5" s="346" customFormat="1" ht="15" customHeight="1">
      <c r="A362" s="296">
        <v>4342</v>
      </c>
      <c r="B362" s="235">
        <v>511000</v>
      </c>
      <c r="C362" s="256" t="s">
        <v>1495</v>
      </c>
      <c r="D362" s="284">
        <f>SUM(D363:D366)</f>
        <v>0</v>
      </c>
      <c r="E362" s="284">
        <f>SUM(E363:E366)</f>
        <v>134</v>
      </c>
    </row>
    <row r="363" spans="1:5" ht="13.5" customHeight="1">
      <c r="A363" s="309">
        <v>4343</v>
      </c>
      <c r="B363" s="245">
        <v>511100</v>
      </c>
      <c r="C363" s="258" t="s">
        <v>480</v>
      </c>
      <c r="D363" s="285"/>
      <c r="E363" s="285"/>
    </row>
    <row r="364" spans="1:5" ht="13.5" customHeight="1">
      <c r="A364" s="309">
        <v>4344</v>
      </c>
      <c r="B364" s="245">
        <v>511200</v>
      </c>
      <c r="C364" s="258" t="s">
        <v>481</v>
      </c>
      <c r="D364" s="285"/>
      <c r="E364" s="285">
        <v>134</v>
      </c>
    </row>
    <row r="365" spans="1:5" ht="13.5" customHeight="1">
      <c r="A365" s="309">
        <v>4345</v>
      </c>
      <c r="B365" s="245">
        <v>511300</v>
      </c>
      <c r="C365" s="258" t="s">
        <v>482</v>
      </c>
      <c r="D365" s="285"/>
      <c r="E365" s="285"/>
    </row>
    <row r="366" spans="1:5" ht="13.5" customHeight="1">
      <c r="A366" s="309">
        <v>4346</v>
      </c>
      <c r="B366" s="245">
        <v>511400</v>
      </c>
      <c r="C366" s="258" t="s">
        <v>483</v>
      </c>
      <c r="D366" s="285"/>
      <c r="E366" s="285"/>
    </row>
    <row r="367" spans="1:5" s="346" customFormat="1" ht="13.5" customHeight="1">
      <c r="A367" s="296">
        <v>4347</v>
      </c>
      <c r="B367" s="235">
        <v>512000</v>
      </c>
      <c r="C367" s="256" t="s">
        <v>1496</v>
      </c>
      <c r="D367" s="284">
        <f>SUM(D368:D376)</f>
        <v>7670</v>
      </c>
      <c r="E367" s="284">
        <f>SUM(E368:E376)</f>
        <v>12010</v>
      </c>
    </row>
    <row r="368" spans="1:5" ht="13.5" customHeight="1">
      <c r="A368" s="309">
        <v>4348</v>
      </c>
      <c r="B368" s="245">
        <v>512100</v>
      </c>
      <c r="C368" s="258" t="s">
        <v>484</v>
      </c>
      <c r="D368" s="285"/>
      <c r="E368" s="285"/>
    </row>
    <row r="369" spans="1:5" ht="13.5" customHeight="1">
      <c r="A369" s="309">
        <v>4349</v>
      </c>
      <c r="B369" s="245">
        <v>512200</v>
      </c>
      <c r="C369" s="258" t="s">
        <v>146</v>
      </c>
      <c r="D369" s="285">
        <v>649</v>
      </c>
      <c r="E369" s="285">
        <v>1002</v>
      </c>
    </row>
    <row r="370" spans="1:5" ht="13.5" customHeight="1">
      <c r="A370" s="309">
        <v>4350</v>
      </c>
      <c r="B370" s="245">
        <v>512300</v>
      </c>
      <c r="C370" s="258" t="s">
        <v>147</v>
      </c>
      <c r="D370" s="285"/>
      <c r="E370" s="285"/>
    </row>
    <row r="371" spans="1:5" ht="13.5" customHeight="1">
      <c r="A371" s="309">
        <v>4351</v>
      </c>
      <c r="B371" s="245">
        <v>512400</v>
      </c>
      <c r="C371" s="258" t="s">
        <v>285</v>
      </c>
      <c r="D371" s="285"/>
      <c r="E371" s="285"/>
    </row>
    <row r="372" spans="1:5" ht="13.5" customHeight="1">
      <c r="A372" s="309">
        <v>4352</v>
      </c>
      <c r="B372" s="245">
        <v>512500</v>
      </c>
      <c r="C372" s="258" t="s">
        <v>148</v>
      </c>
      <c r="D372" s="285">
        <v>7021</v>
      </c>
      <c r="E372" s="285">
        <v>11008</v>
      </c>
    </row>
    <row r="373" spans="1:5" ht="13.5" customHeight="1">
      <c r="A373" s="309">
        <v>4353</v>
      </c>
      <c r="B373" s="245">
        <v>512600</v>
      </c>
      <c r="C373" s="258" t="s">
        <v>1279</v>
      </c>
      <c r="D373" s="285"/>
      <c r="E373" s="285"/>
    </row>
    <row r="374" spans="1:5" ht="13.5" customHeight="1">
      <c r="A374" s="309">
        <v>4354</v>
      </c>
      <c r="B374" s="245">
        <v>512700</v>
      </c>
      <c r="C374" s="258" t="s">
        <v>95</v>
      </c>
      <c r="D374" s="285"/>
      <c r="E374" s="285"/>
    </row>
    <row r="375" spans="1:5" ht="13.5" customHeight="1">
      <c r="A375" s="309">
        <v>4355</v>
      </c>
      <c r="B375" s="245">
        <v>512800</v>
      </c>
      <c r="C375" s="258" t="s">
        <v>96</v>
      </c>
      <c r="D375" s="285"/>
      <c r="E375" s="285"/>
    </row>
    <row r="376" spans="1:5" ht="13.5" customHeight="1">
      <c r="A376" s="309">
        <v>4356</v>
      </c>
      <c r="B376" s="307">
        <v>512900</v>
      </c>
      <c r="C376" s="308" t="s">
        <v>485</v>
      </c>
      <c r="D376" s="285"/>
      <c r="E376" s="285"/>
    </row>
    <row r="377" spans="1:5" s="346" customFormat="1" ht="13.5" customHeight="1">
      <c r="A377" s="296">
        <v>4357</v>
      </c>
      <c r="B377" s="304">
        <v>513000</v>
      </c>
      <c r="C377" s="305" t="s">
        <v>1497</v>
      </c>
      <c r="D377" s="290">
        <f>D378</f>
        <v>0</v>
      </c>
      <c r="E377" s="290">
        <f>E378</f>
        <v>0</v>
      </c>
    </row>
    <row r="378" spans="1:5" ht="13.5" customHeight="1">
      <c r="A378" s="309">
        <v>4358</v>
      </c>
      <c r="B378" s="306">
        <v>513100</v>
      </c>
      <c r="C378" s="301" t="s">
        <v>492</v>
      </c>
      <c r="D378" s="293"/>
      <c r="E378" s="285"/>
    </row>
    <row r="379" spans="1:5" s="325" customFormat="1" ht="13.5" customHeight="1">
      <c r="A379" s="296">
        <v>4359</v>
      </c>
      <c r="B379" s="304">
        <v>514000</v>
      </c>
      <c r="C379" s="305" t="s">
        <v>1498</v>
      </c>
      <c r="D379" s="290">
        <f>D380</f>
        <v>0</v>
      </c>
      <c r="E379" s="290">
        <f>E380</f>
        <v>0</v>
      </c>
    </row>
    <row r="380" spans="1:5" ht="13.5" customHeight="1">
      <c r="A380" s="309">
        <v>4360</v>
      </c>
      <c r="B380" s="306">
        <v>514100</v>
      </c>
      <c r="C380" s="301" t="s">
        <v>486</v>
      </c>
      <c r="D380" s="293"/>
      <c r="E380" s="285"/>
    </row>
    <row r="381" spans="1:5" s="325" customFormat="1" ht="13.5" customHeight="1">
      <c r="A381" s="296">
        <v>4361</v>
      </c>
      <c r="B381" s="304">
        <v>515000</v>
      </c>
      <c r="C381" s="305" t="s">
        <v>1499</v>
      </c>
      <c r="D381" s="290">
        <f>D382</f>
        <v>0</v>
      </c>
      <c r="E381" s="290">
        <f>E382</f>
        <v>0</v>
      </c>
    </row>
    <row r="382" spans="1:5" ht="13.5" customHeight="1">
      <c r="A382" s="309">
        <v>4362</v>
      </c>
      <c r="B382" s="306">
        <v>515100</v>
      </c>
      <c r="C382" s="301" t="s">
        <v>390</v>
      </c>
      <c r="D382" s="293"/>
      <c r="E382" s="285"/>
    </row>
    <row r="383" spans="1:5" s="346" customFormat="1" ht="13.5" customHeight="1">
      <c r="A383" s="296">
        <v>4363</v>
      </c>
      <c r="B383" s="238">
        <v>520000</v>
      </c>
      <c r="C383" s="297" t="s">
        <v>1500</v>
      </c>
      <c r="D383" s="284">
        <f>D384+D386+D390</f>
        <v>0</v>
      </c>
      <c r="E383" s="284">
        <f>E384+E386+E390</f>
        <v>0</v>
      </c>
    </row>
    <row r="384" spans="1:5" s="346" customFormat="1" ht="13.5" customHeight="1">
      <c r="A384" s="296">
        <v>4364</v>
      </c>
      <c r="B384" s="235">
        <v>521000</v>
      </c>
      <c r="C384" s="256" t="s">
        <v>1501</v>
      </c>
      <c r="D384" s="284">
        <f>D385</f>
        <v>0</v>
      </c>
      <c r="E384" s="284">
        <f>E385</f>
        <v>0</v>
      </c>
    </row>
    <row r="385" spans="1:5" ht="13.5" customHeight="1">
      <c r="A385" s="309">
        <v>4365</v>
      </c>
      <c r="B385" s="245">
        <v>521100</v>
      </c>
      <c r="C385" s="258" t="s">
        <v>273</v>
      </c>
      <c r="D385" s="285"/>
      <c r="E385" s="285"/>
    </row>
    <row r="386" spans="1:5" s="346" customFormat="1" ht="13.5" customHeight="1">
      <c r="A386" s="296">
        <v>4366</v>
      </c>
      <c r="B386" s="235">
        <v>522000</v>
      </c>
      <c r="C386" s="256" t="s">
        <v>1502</v>
      </c>
      <c r="D386" s="284">
        <f>SUM(D387:D389)</f>
        <v>0</v>
      </c>
      <c r="E386" s="284">
        <f>SUM(E387:E389)</f>
        <v>0</v>
      </c>
    </row>
    <row r="387" spans="1:5" ht="13.5" customHeight="1">
      <c r="A387" s="309">
        <v>4367</v>
      </c>
      <c r="B387" s="245">
        <v>522100</v>
      </c>
      <c r="C387" s="258" t="s">
        <v>454</v>
      </c>
      <c r="D387" s="285"/>
      <c r="E387" s="285"/>
    </row>
    <row r="388" spans="1:5" ht="13.5" customHeight="1">
      <c r="A388" s="309">
        <v>4368</v>
      </c>
      <c r="B388" s="245">
        <v>522200</v>
      </c>
      <c r="C388" s="258" t="s">
        <v>267</v>
      </c>
      <c r="D388" s="285"/>
      <c r="E388" s="285"/>
    </row>
    <row r="389" spans="1:5" ht="13.5" customHeight="1">
      <c r="A389" s="309">
        <v>4369</v>
      </c>
      <c r="B389" s="245">
        <v>522300</v>
      </c>
      <c r="C389" s="258" t="s">
        <v>268</v>
      </c>
      <c r="D389" s="285"/>
      <c r="E389" s="285"/>
    </row>
    <row r="390" spans="1:5" s="346" customFormat="1" ht="13.5" customHeight="1">
      <c r="A390" s="296">
        <v>4370</v>
      </c>
      <c r="B390" s="235">
        <v>523000</v>
      </c>
      <c r="C390" s="256" t="s">
        <v>1503</v>
      </c>
      <c r="D390" s="284">
        <f>D391</f>
        <v>0</v>
      </c>
      <c r="E390" s="284">
        <f>E391</f>
        <v>0</v>
      </c>
    </row>
    <row r="391" spans="1:5" ht="13.5" customHeight="1">
      <c r="A391" s="309">
        <v>4371</v>
      </c>
      <c r="B391" s="245">
        <v>523100</v>
      </c>
      <c r="C391" s="258" t="s">
        <v>269</v>
      </c>
      <c r="D391" s="285"/>
      <c r="E391" s="285"/>
    </row>
    <row r="392" spans="1:5" s="346" customFormat="1" ht="13.5" customHeight="1">
      <c r="A392" s="296">
        <v>4372</v>
      </c>
      <c r="B392" s="235">
        <v>530000</v>
      </c>
      <c r="C392" s="256" t="s">
        <v>1504</v>
      </c>
      <c r="D392" s="284">
        <f>D393</f>
        <v>0</v>
      </c>
      <c r="E392" s="284">
        <f>E393</f>
        <v>0</v>
      </c>
    </row>
    <row r="393" spans="1:5" s="346" customFormat="1" ht="13.5" customHeight="1">
      <c r="A393" s="296">
        <v>4373</v>
      </c>
      <c r="B393" s="235">
        <v>531000</v>
      </c>
      <c r="C393" s="256" t="s">
        <v>1505</v>
      </c>
      <c r="D393" s="284">
        <f>D394</f>
        <v>0</v>
      </c>
      <c r="E393" s="284">
        <f>E394</f>
        <v>0</v>
      </c>
    </row>
    <row r="394" spans="1:5" ht="13.5" customHeight="1">
      <c r="A394" s="309">
        <v>4374</v>
      </c>
      <c r="B394" s="245">
        <v>531100</v>
      </c>
      <c r="C394" s="258" t="s">
        <v>365</v>
      </c>
      <c r="D394" s="285"/>
      <c r="E394" s="285"/>
    </row>
    <row r="395" spans="1:5" s="346" customFormat="1" ht="13.5" customHeight="1">
      <c r="A395" s="296">
        <v>4375</v>
      </c>
      <c r="B395" s="235">
        <v>540000</v>
      </c>
      <c r="C395" s="256" t="s">
        <v>1506</v>
      </c>
      <c r="D395" s="284">
        <f>D396+D398+D400</f>
        <v>0</v>
      </c>
      <c r="E395" s="284">
        <f>E396+E398+E400</f>
        <v>0</v>
      </c>
    </row>
    <row r="396" spans="1:5" s="346" customFormat="1" ht="13.5" customHeight="1">
      <c r="A396" s="296">
        <v>4376</v>
      </c>
      <c r="B396" s="235">
        <v>541000</v>
      </c>
      <c r="C396" s="256" t="s">
        <v>1507</v>
      </c>
      <c r="D396" s="284">
        <f>D397</f>
        <v>0</v>
      </c>
      <c r="E396" s="284">
        <f>E397</f>
        <v>0</v>
      </c>
    </row>
    <row r="397" spans="1:5" ht="13.5" customHeight="1">
      <c r="A397" s="309">
        <v>4377</v>
      </c>
      <c r="B397" s="245">
        <v>541100</v>
      </c>
      <c r="C397" s="258" t="s">
        <v>307</v>
      </c>
      <c r="D397" s="285"/>
      <c r="E397" s="285"/>
    </row>
    <row r="398" spans="1:5" s="346" customFormat="1" ht="13.5" customHeight="1">
      <c r="A398" s="296">
        <v>4378</v>
      </c>
      <c r="B398" s="235">
        <v>542000</v>
      </c>
      <c r="C398" s="256" t="s">
        <v>1508</v>
      </c>
      <c r="D398" s="284">
        <f>D399</f>
        <v>0</v>
      </c>
      <c r="E398" s="284">
        <f>E399</f>
        <v>0</v>
      </c>
    </row>
    <row r="399" spans="1:5" ht="13.5" customHeight="1">
      <c r="A399" s="309">
        <v>4379</v>
      </c>
      <c r="B399" s="245">
        <v>542100</v>
      </c>
      <c r="C399" s="258" t="s">
        <v>270</v>
      </c>
      <c r="D399" s="285"/>
      <c r="E399" s="285"/>
    </row>
    <row r="400" spans="1:5" s="346" customFormat="1" ht="13.5" customHeight="1">
      <c r="A400" s="296">
        <v>4380</v>
      </c>
      <c r="B400" s="235">
        <v>543000</v>
      </c>
      <c r="C400" s="256" t="s">
        <v>1509</v>
      </c>
      <c r="D400" s="284">
        <f>D401+D402</f>
        <v>0</v>
      </c>
      <c r="E400" s="284">
        <f>E401+E402</f>
        <v>0</v>
      </c>
    </row>
    <row r="401" spans="1:5" ht="13.5" customHeight="1">
      <c r="A401" s="309">
        <v>4381</v>
      </c>
      <c r="B401" s="245">
        <v>543100</v>
      </c>
      <c r="C401" s="258" t="s">
        <v>271</v>
      </c>
      <c r="D401" s="285"/>
      <c r="E401" s="285"/>
    </row>
    <row r="402" spans="1:5" ht="13.5" customHeight="1">
      <c r="A402" s="309">
        <v>4382</v>
      </c>
      <c r="B402" s="307">
        <v>543200</v>
      </c>
      <c r="C402" s="308" t="s">
        <v>272</v>
      </c>
      <c r="D402" s="285"/>
      <c r="E402" s="285"/>
    </row>
    <row r="403" spans="1:5" s="325" customFormat="1" ht="36">
      <c r="A403" s="296">
        <v>4383</v>
      </c>
      <c r="B403" s="304">
        <v>55000</v>
      </c>
      <c r="C403" s="305" t="s">
        <v>1510</v>
      </c>
      <c r="D403" s="290">
        <f>D404</f>
        <v>0</v>
      </c>
      <c r="E403" s="290">
        <f>E404</f>
        <v>0</v>
      </c>
    </row>
    <row r="404" spans="1:5" s="325" customFormat="1" ht="36">
      <c r="A404" s="296">
        <v>4384</v>
      </c>
      <c r="B404" s="304">
        <v>551000</v>
      </c>
      <c r="C404" s="305" t="s">
        <v>1511</v>
      </c>
      <c r="D404" s="290">
        <f>D405</f>
        <v>0</v>
      </c>
      <c r="E404" s="290">
        <f>E405</f>
        <v>0</v>
      </c>
    </row>
    <row r="405" spans="1:5" ht="24">
      <c r="A405" s="309">
        <v>4385</v>
      </c>
      <c r="B405" s="306">
        <v>551100</v>
      </c>
      <c r="C405" s="301" t="s">
        <v>533</v>
      </c>
      <c r="D405" s="293"/>
      <c r="E405" s="285"/>
    </row>
    <row r="406" spans="1:5" s="346" customFormat="1" ht="24">
      <c r="A406" s="296">
        <v>4386</v>
      </c>
      <c r="B406" s="238">
        <v>600000</v>
      </c>
      <c r="C406" s="297" t="s">
        <v>1512</v>
      </c>
      <c r="D406" s="284">
        <f>D407+D432</f>
        <v>0</v>
      </c>
      <c r="E406" s="284">
        <f>E407+E432</f>
        <v>0</v>
      </c>
    </row>
    <row r="407" spans="1:5" s="346" customFormat="1">
      <c r="A407" s="296">
        <v>4387</v>
      </c>
      <c r="B407" s="235">
        <v>610000</v>
      </c>
      <c r="C407" s="256" t="s">
        <v>1513</v>
      </c>
      <c r="D407" s="284">
        <f>D408+D418+D426+D428+D430</f>
        <v>0</v>
      </c>
      <c r="E407" s="284">
        <f>E408+E418+E426+E428+E430</f>
        <v>0</v>
      </c>
    </row>
    <row r="408" spans="1:5" s="346" customFormat="1" ht="24">
      <c r="A408" s="296">
        <v>4388</v>
      </c>
      <c r="B408" s="235">
        <v>611000</v>
      </c>
      <c r="C408" s="256" t="s">
        <v>1514</v>
      </c>
      <c r="D408" s="284">
        <f>SUM(D409:D417)</f>
        <v>0</v>
      </c>
      <c r="E408" s="284">
        <f>SUM(E409:E417)</f>
        <v>0</v>
      </c>
    </row>
    <row r="409" spans="1:5" ht="24">
      <c r="A409" s="309">
        <v>4389</v>
      </c>
      <c r="B409" s="245">
        <v>611100</v>
      </c>
      <c r="C409" s="258" t="s">
        <v>2443</v>
      </c>
      <c r="D409" s="285"/>
      <c r="E409" s="285"/>
    </row>
    <row r="410" spans="1:5" ht="14.25" customHeight="1">
      <c r="A410" s="309">
        <v>4390</v>
      </c>
      <c r="B410" s="245">
        <v>611200</v>
      </c>
      <c r="C410" s="258" t="s">
        <v>284</v>
      </c>
      <c r="D410" s="285"/>
      <c r="E410" s="285"/>
    </row>
    <row r="411" spans="1:5" ht="14.25" customHeight="1">
      <c r="A411" s="309">
        <v>4391</v>
      </c>
      <c r="B411" s="245">
        <v>611300</v>
      </c>
      <c r="C411" s="258" t="s">
        <v>414</v>
      </c>
      <c r="D411" s="285"/>
      <c r="E411" s="285"/>
    </row>
    <row r="412" spans="1:5" ht="14.25" customHeight="1">
      <c r="A412" s="309">
        <v>4392</v>
      </c>
      <c r="B412" s="245">
        <v>611400</v>
      </c>
      <c r="C412" s="258" t="s">
        <v>415</v>
      </c>
      <c r="D412" s="285"/>
      <c r="E412" s="285"/>
    </row>
    <row r="413" spans="1:5" ht="14.25" customHeight="1">
      <c r="A413" s="309">
        <v>4393</v>
      </c>
      <c r="B413" s="245">
        <v>611500</v>
      </c>
      <c r="C413" s="258" t="s">
        <v>416</v>
      </c>
      <c r="D413" s="285"/>
      <c r="E413" s="285"/>
    </row>
    <row r="414" spans="1:5" ht="14.25" customHeight="1">
      <c r="A414" s="309">
        <v>4394</v>
      </c>
      <c r="B414" s="245">
        <v>611600</v>
      </c>
      <c r="C414" s="258" t="s">
        <v>417</v>
      </c>
      <c r="D414" s="285"/>
      <c r="E414" s="285"/>
    </row>
    <row r="415" spans="1:5" ht="14.25" customHeight="1">
      <c r="A415" s="309">
        <v>4395</v>
      </c>
      <c r="B415" s="245">
        <v>611700</v>
      </c>
      <c r="C415" s="258" t="s">
        <v>1368</v>
      </c>
      <c r="D415" s="285"/>
      <c r="E415" s="285"/>
    </row>
    <row r="416" spans="1:5" ht="14.25" customHeight="1">
      <c r="A416" s="309">
        <v>4396</v>
      </c>
      <c r="B416" s="245">
        <v>611800</v>
      </c>
      <c r="C416" s="258" t="s">
        <v>418</v>
      </c>
      <c r="D416" s="285"/>
      <c r="E416" s="285"/>
    </row>
    <row r="417" spans="1:5" ht="14.25" customHeight="1">
      <c r="A417" s="309">
        <v>4397</v>
      </c>
      <c r="B417" s="245">
        <v>611900</v>
      </c>
      <c r="C417" s="258" t="s">
        <v>156</v>
      </c>
      <c r="D417" s="285"/>
      <c r="E417" s="285"/>
    </row>
    <row r="418" spans="1:5" s="346" customFormat="1" ht="24">
      <c r="A418" s="296">
        <v>4398</v>
      </c>
      <c r="B418" s="235">
        <v>612000</v>
      </c>
      <c r="C418" s="256" t="s">
        <v>1515</v>
      </c>
      <c r="D418" s="284">
        <f>SUM(D419:D425)</f>
        <v>0</v>
      </c>
      <c r="E418" s="284">
        <f>SUM(E419:E425)</f>
        <v>0</v>
      </c>
    </row>
    <row r="419" spans="1:5" ht="24">
      <c r="A419" s="309">
        <v>4399</v>
      </c>
      <c r="B419" s="245">
        <v>612100</v>
      </c>
      <c r="C419" s="258" t="s">
        <v>2442</v>
      </c>
      <c r="D419" s="285"/>
      <c r="E419" s="285"/>
    </row>
    <row r="420" spans="1:5" ht="14.25" customHeight="1">
      <c r="A420" s="309">
        <v>4400</v>
      </c>
      <c r="B420" s="245">
        <v>612200</v>
      </c>
      <c r="C420" s="258" t="s">
        <v>419</v>
      </c>
      <c r="D420" s="285"/>
      <c r="E420" s="285"/>
    </row>
    <row r="421" spans="1:5" ht="14.25" customHeight="1">
      <c r="A421" s="309">
        <v>4401</v>
      </c>
      <c r="B421" s="245">
        <v>612300</v>
      </c>
      <c r="C421" s="258" t="s">
        <v>97</v>
      </c>
      <c r="D421" s="285"/>
      <c r="E421" s="285"/>
    </row>
    <row r="422" spans="1:5" ht="14.25" customHeight="1">
      <c r="A422" s="309">
        <v>4402</v>
      </c>
      <c r="B422" s="245">
        <v>612400</v>
      </c>
      <c r="C422" s="258" t="s">
        <v>1370</v>
      </c>
      <c r="D422" s="285"/>
      <c r="E422" s="285"/>
    </row>
    <row r="423" spans="1:5" ht="14.25" customHeight="1">
      <c r="A423" s="309">
        <v>4403</v>
      </c>
      <c r="B423" s="245">
        <v>612500</v>
      </c>
      <c r="C423" s="258" t="s">
        <v>1371</v>
      </c>
      <c r="D423" s="285"/>
      <c r="E423" s="285"/>
    </row>
    <row r="424" spans="1:5" ht="14.25" customHeight="1">
      <c r="A424" s="309">
        <v>4404</v>
      </c>
      <c r="B424" s="245">
        <v>612600</v>
      </c>
      <c r="C424" s="258" t="s">
        <v>98</v>
      </c>
      <c r="D424" s="285"/>
      <c r="E424" s="285"/>
    </row>
    <row r="425" spans="1:5" ht="14.25" customHeight="1">
      <c r="A425" s="309">
        <v>4405</v>
      </c>
      <c r="B425" s="245">
        <v>612900</v>
      </c>
      <c r="C425" s="258" t="s">
        <v>555</v>
      </c>
      <c r="D425" s="285"/>
      <c r="E425" s="285"/>
    </row>
    <row r="426" spans="1:5" s="346" customFormat="1" ht="14.25" customHeight="1">
      <c r="A426" s="296">
        <v>4406</v>
      </c>
      <c r="B426" s="235">
        <v>613000</v>
      </c>
      <c r="C426" s="256" t="s">
        <v>1516</v>
      </c>
      <c r="D426" s="284">
        <f>D427</f>
        <v>0</v>
      </c>
      <c r="E426" s="284">
        <f>E427</f>
        <v>0</v>
      </c>
    </row>
    <row r="427" spans="1:5" s="347" customFormat="1" ht="14.25" customHeight="1">
      <c r="A427" s="309">
        <v>4407</v>
      </c>
      <c r="B427" s="307">
        <v>613100</v>
      </c>
      <c r="C427" s="308" t="s">
        <v>99</v>
      </c>
      <c r="D427" s="285"/>
      <c r="E427" s="285"/>
    </row>
    <row r="428" spans="1:5" s="346" customFormat="1" ht="16.5" customHeight="1">
      <c r="A428" s="296">
        <v>4408</v>
      </c>
      <c r="B428" s="304">
        <v>614000</v>
      </c>
      <c r="C428" s="305" t="s">
        <v>1517</v>
      </c>
      <c r="D428" s="284">
        <f>D429</f>
        <v>0</v>
      </c>
      <c r="E428" s="284">
        <f>E429</f>
        <v>0</v>
      </c>
    </row>
    <row r="429" spans="1:5" ht="15" customHeight="1">
      <c r="A429" s="309">
        <v>4409</v>
      </c>
      <c r="B429" s="306">
        <v>614100</v>
      </c>
      <c r="C429" s="301" t="s">
        <v>126</v>
      </c>
      <c r="D429" s="293"/>
      <c r="E429" s="285"/>
    </row>
    <row r="430" spans="1:5" ht="24">
      <c r="A430" s="296">
        <v>4410</v>
      </c>
      <c r="B430" s="304">
        <v>615000</v>
      </c>
      <c r="C430" s="305" t="s">
        <v>1518</v>
      </c>
      <c r="D430" s="349">
        <f>D431</f>
        <v>0</v>
      </c>
      <c r="E430" s="349">
        <f>E431</f>
        <v>0</v>
      </c>
    </row>
    <row r="431" spans="1:5" ht="15" customHeight="1">
      <c r="A431" s="309">
        <v>4411</v>
      </c>
      <c r="B431" s="306">
        <v>615100</v>
      </c>
      <c r="C431" s="301" t="s">
        <v>633</v>
      </c>
      <c r="D431" s="336"/>
      <c r="E431" s="337"/>
    </row>
    <row r="432" spans="1:5" s="346" customFormat="1" ht="15.75" customHeight="1">
      <c r="A432" s="296">
        <v>4412</v>
      </c>
      <c r="B432" s="238">
        <v>620000</v>
      </c>
      <c r="C432" s="297" t="s">
        <v>1519</v>
      </c>
      <c r="D432" s="284">
        <f>D433+D443+D452</f>
        <v>0</v>
      </c>
      <c r="E432" s="284">
        <f>E433+E443+E452</f>
        <v>0</v>
      </c>
    </row>
    <row r="433" spans="1:5" s="346" customFormat="1" ht="24">
      <c r="A433" s="296">
        <v>4413</v>
      </c>
      <c r="B433" s="235">
        <v>621000</v>
      </c>
      <c r="C433" s="256" t="s">
        <v>1520</v>
      </c>
      <c r="D433" s="284">
        <f>SUM(D434:D442)</f>
        <v>0</v>
      </c>
      <c r="E433" s="284">
        <f>SUM(E434:E442)</f>
        <v>0</v>
      </c>
    </row>
    <row r="434" spans="1:5" ht="14.25" customHeight="1">
      <c r="A434" s="309">
        <v>4414</v>
      </c>
      <c r="B434" s="245">
        <v>621100</v>
      </c>
      <c r="C434" s="258" t="s">
        <v>100</v>
      </c>
      <c r="D434" s="285"/>
      <c r="E434" s="285"/>
    </row>
    <row r="435" spans="1:5" ht="14.25" customHeight="1">
      <c r="A435" s="309">
        <v>4415</v>
      </c>
      <c r="B435" s="245">
        <v>621200</v>
      </c>
      <c r="C435" s="258" t="s">
        <v>274</v>
      </c>
      <c r="D435" s="285"/>
      <c r="E435" s="285"/>
    </row>
    <row r="436" spans="1:5" ht="14.25" customHeight="1">
      <c r="A436" s="309">
        <v>4416</v>
      </c>
      <c r="B436" s="245">
        <v>621300</v>
      </c>
      <c r="C436" s="258" t="s">
        <v>411</v>
      </c>
      <c r="D436" s="285"/>
      <c r="E436" s="285"/>
    </row>
    <row r="437" spans="1:5" ht="14.25" customHeight="1">
      <c r="A437" s="309">
        <v>4417</v>
      </c>
      <c r="B437" s="245">
        <v>621400</v>
      </c>
      <c r="C437" s="258" t="s">
        <v>127</v>
      </c>
      <c r="D437" s="285"/>
      <c r="E437" s="285"/>
    </row>
    <row r="438" spans="1:5" ht="14.25" customHeight="1">
      <c r="A438" s="309">
        <v>4418</v>
      </c>
      <c r="B438" s="245">
        <v>621500</v>
      </c>
      <c r="C438" s="258" t="s">
        <v>101</v>
      </c>
      <c r="D438" s="285"/>
      <c r="E438" s="285"/>
    </row>
    <row r="439" spans="1:5" ht="14.25" customHeight="1">
      <c r="A439" s="309">
        <v>4419</v>
      </c>
      <c r="B439" s="245">
        <v>621600</v>
      </c>
      <c r="C439" s="258" t="s">
        <v>412</v>
      </c>
      <c r="D439" s="285"/>
      <c r="E439" s="285"/>
    </row>
    <row r="440" spans="1:5" ht="14.25" customHeight="1">
      <c r="A440" s="309">
        <v>4420</v>
      </c>
      <c r="B440" s="245">
        <v>621700</v>
      </c>
      <c r="C440" s="258" t="s">
        <v>287</v>
      </c>
      <c r="D440" s="285"/>
      <c r="E440" s="285"/>
    </row>
    <row r="441" spans="1:5" ht="14.25" customHeight="1">
      <c r="A441" s="309">
        <v>4421</v>
      </c>
      <c r="B441" s="245">
        <v>621800</v>
      </c>
      <c r="C441" s="258" t="s">
        <v>413</v>
      </c>
      <c r="D441" s="285"/>
      <c r="E441" s="285"/>
    </row>
    <row r="442" spans="1:5" ht="14.25" customHeight="1">
      <c r="A442" s="309">
        <v>4422</v>
      </c>
      <c r="B442" s="245">
        <v>621900</v>
      </c>
      <c r="C442" s="258" t="s">
        <v>288</v>
      </c>
      <c r="D442" s="285"/>
      <c r="E442" s="285"/>
    </row>
    <row r="443" spans="1:5" s="346" customFormat="1" ht="24">
      <c r="A443" s="296">
        <v>4423</v>
      </c>
      <c r="B443" s="235">
        <v>622000</v>
      </c>
      <c r="C443" s="256" t="s">
        <v>1521</v>
      </c>
      <c r="D443" s="284">
        <f>SUM(D444:D451)</f>
        <v>0</v>
      </c>
      <c r="E443" s="284">
        <f>SUM(E444:E451)</f>
        <v>0</v>
      </c>
    </row>
    <row r="444" spans="1:5" ht="14.25" customHeight="1">
      <c r="A444" s="309">
        <v>4424</v>
      </c>
      <c r="B444" s="245">
        <v>622100</v>
      </c>
      <c r="C444" s="258" t="s">
        <v>289</v>
      </c>
      <c r="D444" s="285"/>
      <c r="E444" s="285"/>
    </row>
    <row r="445" spans="1:5" ht="14.25" customHeight="1">
      <c r="A445" s="309">
        <v>4425</v>
      </c>
      <c r="B445" s="245">
        <v>622200</v>
      </c>
      <c r="C445" s="258" t="s">
        <v>534</v>
      </c>
      <c r="D445" s="285"/>
      <c r="E445" s="285"/>
    </row>
    <row r="446" spans="1:5" ht="14.25" customHeight="1">
      <c r="A446" s="309">
        <v>4426</v>
      </c>
      <c r="B446" s="245">
        <v>622300</v>
      </c>
      <c r="C446" s="258" t="s">
        <v>535</v>
      </c>
      <c r="D446" s="285"/>
      <c r="E446" s="285"/>
    </row>
    <row r="447" spans="1:5" ht="14.25" customHeight="1">
      <c r="A447" s="309">
        <v>4427</v>
      </c>
      <c r="B447" s="245">
        <v>622400</v>
      </c>
      <c r="C447" s="258" t="s">
        <v>536</v>
      </c>
      <c r="D447" s="285"/>
      <c r="E447" s="285"/>
    </row>
    <row r="448" spans="1:5" ht="14.25" customHeight="1">
      <c r="A448" s="309">
        <v>4428</v>
      </c>
      <c r="B448" s="245">
        <v>622500</v>
      </c>
      <c r="C448" s="258" t="s">
        <v>537</v>
      </c>
      <c r="D448" s="285"/>
      <c r="E448" s="285"/>
    </row>
    <row r="449" spans="1:5" ht="14.25" customHeight="1">
      <c r="A449" s="309">
        <v>4429</v>
      </c>
      <c r="B449" s="299">
        <v>622600</v>
      </c>
      <c r="C449" s="258" t="s">
        <v>291</v>
      </c>
      <c r="D449" s="285"/>
      <c r="E449" s="285"/>
    </row>
    <row r="450" spans="1:5" ht="14.25" customHeight="1">
      <c r="A450" s="309">
        <v>4430</v>
      </c>
      <c r="B450" s="350">
        <v>622700</v>
      </c>
      <c r="C450" s="308" t="s">
        <v>290</v>
      </c>
      <c r="D450" s="285"/>
      <c r="E450" s="285"/>
    </row>
    <row r="451" spans="1:5" ht="14.25" customHeight="1">
      <c r="A451" s="309">
        <v>4431</v>
      </c>
      <c r="B451" s="306">
        <v>622800</v>
      </c>
      <c r="C451" s="301" t="s">
        <v>128</v>
      </c>
      <c r="D451" s="293"/>
      <c r="E451" s="285"/>
    </row>
    <row r="452" spans="1:5" s="325" customFormat="1" ht="36">
      <c r="A452" s="296">
        <v>4432</v>
      </c>
      <c r="B452" s="304">
        <v>623000</v>
      </c>
      <c r="C452" s="305" t="s">
        <v>1522</v>
      </c>
      <c r="D452" s="290">
        <f>D453</f>
        <v>0</v>
      </c>
      <c r="E452" s="290">
        <f>E453</f>
        <v>0</v>
      </c>
    </row>
    <row r="453" spans="1:5" ht="24">
      <c r="A453" s="309">
        <v>4433</v>
      </c>
      <c r="B453" s="306">
        <v>623100</v>
      </c>
      <c r="C453" s="301" t="s">
        <v>1379</v>
      </c>
      <c r="D453" s="293"/>
      <c r="E453" s="285"/>
    </row>
    <row r="454" spans="1:5" s="325" customFormat="1" ht="15" customHeight="1">
      <c r="A454" s="296">
        <v>4434</v>
      </c>
      <c r="B454" s="344"/>
      <c r="C454" s="297" t="s">
        <v>1523</v>
      </c>
      <c r="D454" s="284">
        <f>IF(D21-D191&gt;0,D21-D191,0)</f>
        <v>0</v>
      </c>
      <c r="E454" s="284">
        <f>IF(E21-E191&gt;0,E21-E191,0)</f>
        <v>1955</v>
      </c>
    </row>
    <row r="455" spans="1:5" s="325" customFormat="1" ht="15" customHeight="1">
      <c r="A455" s="296">
        <v>4435</v>
      </c>
      <c r="B455" s="351"/>
      <c r="C455" s="256" t="s">
        <v>1524</v>
      </c>
      <c r="D455" s="284">
        <f>IF(D191-D21&gt;0,D191-D21,0)</f>
        <v>1831</v>
      </c>
      <c r="E455" s="284">
        <f>IF(E191-E21&gt;0,E191-E21,0)</f>
        <v>0</v>
      </c>
    </row>
    <row r="456" spans="1:5" ht="15" customHeight="1">
      <c r="A456" s="296">
        <v>4436</v>
      </c>
      <c r="B456" s="235"/>
      <c r="C456" s="256" t="s">
        <v>1525</v>
      </c>
      <c r="D456" s="352">
        <v>10598</v>
      </c>
      <c r="E456" s="352">
        <v>9240</v>
      </c>
    </row>
    <row r="457" spans="1:5" s="346" customFormat="1" ht="24">
      <c r="A457" s="296">
        <v>4437</v>
      </c>
      <c r="B457" s="235"/>
      <c r="C457" s="256" t="s">
        <v>1526</v>
      </c>
      <c r="D457" s="284">
        <f>D21+D458</f>
        <v>733816</v>
      </c>
      <c r="E457" s="284">
        <f>E21+E458</f>
        <v>857416</v>
      </c>
    </row>
    <row r="458" spans="1:5" ht="24">
      <c r="A458" s="309">
        <v>4438</v>
      </c>
      <c r="B458" s="235"/>
      <c r="C458" s="353" t="s">
        <v>1527</v>
      </c>
      <c r="D458" s="285"/>
      <c r="E458" s="285"/>
    </row>
    <row r="459" spans="1:5" s="346" customFormat="1" ht="24">
      <c r="A459" s="296">
        <v>4439</v>
      </c>
      <c r="B459" s="235"/>
      <c r="C459" s="256" t="s">
        <v>1528</v>
      </c>
      <c r="D459" s="284">
        <f>D191-D460+D461</f>
        <v>735174</v>
      </c>
      <c r="E459" s="284">
        <f>E191-E460+E461</f>
        <v>855461</v>
      </c>
    </row>
    <row r="460" spans="1:5" ht="24">
      <c r="A460" s="309">
        <v>4440</v>
      </c>
      <c r="B460" s="235"/>
      <c r="C460" s="354" t="s">
        <v>1529</v>
      </c>
      <c r="D460" s="285">
        <v>473</v>
      </c>
      <c r="E460" s="285"/>
    </row>
    <row r="461" spans="1:5" ht="24">
      <c r="A461" s="309">
        <v>4441</v>
      </c>
      <c r="B461" s="294"/>
      <c r="C461" s="301" t="s">
        <v>1530</v>
      </c>
      <c r="D461" s="293"/>
      <c r="E461" s="285"/>
    </row>
    <row r="462" spans="1:5" s="346" customFormat="1" ht="24">
      <c r="A462" s="296">
        <v>4442</v>
      </c>
      <c r="B462" s="235"/>
      <c r="C462" s="297" t="s">
        <v>1531</v>
      </c>
      <c r="D462" s="284">
        <f>D456+D457-D459</f>
        <v>9240</v>
      </c>
      <c r="E462" s="284">
        <f>E456+E457-E459</f>
        <v>11195</v>
      </c>
    </row>
    <row r="463" spans="1:5" ht="16.5" customHeight="1"/>
    <row r="464" spans="1:5">
      <c r="A464" s="339" t="s">
        <v>1532</v>
      </c>
      <c r="C464" s="271" t="s">
        <v>1533</v>
      </c>
      <c r="D464" s="607" t="s">
        <v>1534</v>
      </c>
      <c r="E464" s="607"/>
    </row>
    <row r="465" spans="1:3">
      <c r="A465" s="356"/>
      <c r="B465" s="340"/>
      <c r="C465" s="273" t="s">
        <v>1535</v>
      </c>
    </row>
    <row r="466" spans="1:3">
      <c r="A466" s="356"/>
    </row>
    <row r="467" spans="1:3">
      <c r="A467" s="356"/>
    </row>
  </sheetData>
  <sheetProtection password="CCCC" sheet="1" selectLockedCells="1"/>
  <mergeCells count="7">
    <mergeCell ref="D464:E464"/>
    <mergeCell ref="A14:E14"/>
    <mergeCell ref="A15:E15"/>
    <mergeCell ref="A18:A19"/>
    <mergeCell ref="B18:B19"/>
    <mergeCell ref="C18:C19"/>
    <mergeCell ref="D18:E18"/>
  </mergeCells>
  <dataValidations count="1">
    <dataValidation type="whole" allowBlank="1" showInputMessage="1" showErrorMessage="1" error="Uneli ste nekorektnu vrednost. Ponovite unos!" sqref="D21:E462" xr:uid="{00000000-0002-0000-0400-000000000000}">
      <formula1>0</formula1>
      <formula2>9999999999</formula2>
    </dataValidation>
  </dataValidations>
  <pageMargins left="0.78740157480314965" right="0.23622047244094491" top="0.86614173228346458" bottom="0.98425196850393704" header="0.51181102362204722" footer="0.51181102362204722"/>
  <pageSetup paperSize="9" scale="90" orientation="portrait" r:id="rId1"/>
  <headerFooter alignWithMargins="0">
    <oddHeader>&amp;RСтрана &amp;P</oddHeader>
  </headerFooter>
  <rowBreaks count="10" manualBreakCount="10">
    <brk id="45" max="16383" man="1"/>
    <brk id="89" max="16383" man="1"/>
    <brk id="131" max="16383" man="1"/>
    <brk id="174" max="16383" man="1"/>
    <brk id="215" max="16383" man="1"/>
    <brk id="269" max="16383" man="1"/>
    <brk id="315" max="16383" man="1"/>
    <brk id="356" max="16383" man="1"/>
    <brk id="404" max="16383" man="1"/>
    <brk id="451" max="16383" man="1"/>
  </rowBreaks>
  <drawing r:id="rId2"/>
  <legacyDrawing r:id="rId3"/>
  <controls>
    <mc:AlternateContent xmlns:mc="http://schemas.openxmlformats.org/markup-compatibility/2006">
      <mc:Choice Requires="x14">
        <control shapeId="69633" r:id="rId4" name="CommandButton1">
          <controlPr defaultSize="0" print="0" autoLine="0" r:id="rId5">
            <anchor moveWithCells="1">
              <from>
                <xdr:col>4</xdr:col>
                <xdr:colOff>352425</xdr:colOff>
                <xdr:row>3</xdr:row>
                <xdr:rowOff>104775</xdr:rowOff>
              </from>
              <to>
                <xdr:col>4</xdr:col>
                <xdr:colOff>1200150</xdr:colOff>
                <xdr:row>5</xdr:row>
                <xdr:rowOff>19050</xdr:rowOff>
              </to>
            </anchor>
          </controlPr>
        </control>
      </mc:Choice>
      <mc:Fallback>
        <control shapeId="69633" r:id="rId4" name="CommandButton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560"/>
  <sheetViews>
    <sheetView showGridLines="0" showRowColHeaders="0" showZeros="0" tabSelected="1" zoomScale="110" zoomScaleNormal="110" zoomScaleSheetLayoutView="100" workbookViewId="0">
      <selection activeCell="D241" sqref="D241"/>
    </sheetView>
  </sheetViews>
  <sheetFormatPr defaultRowHeight="12.75"/>
  <cols>
    <col min="1" max="1" width="7.5703125" style="12" customWidth="1"/>
    <col min="2" max="2" width="7.85546875" style="111" customWidth="1"/>
    <col min="3" max="3" width="48.85546875" style="111" customWidth="1"/>
    <col min="4" max="9" width="14.42578125" customWidth="1"/>
    <col min="10" max="10" width="13.28515625" customWidth="1"/>
    <col min="11" max="11" width="13.85546875" customWidth="1"/>
  </cols>
  <sheetData>
    <row r="1" spans="1:11" ht="15.75">
      <c r="K1" s="108" t="s">
        <v>342</v>
      </c>
    </row>
    <row r="7" spans="1:11" ht="64.5" customHeight="1">
      <c r="A7" s="3" t="s">
        <v>546</v>
      </c>
      <c r="B7" s="5"/>
      <c r="C7" s="120"/>
      <c r="D7" s="4"/>
      <c r="E7" s="4"/>
    </row>
    <row r="8" spans="1:11" ht="27.75" customHeight="1">
      <c r="A8" s="447" t="str">
        <f>NazivKorisnika</f>
        <v>Институт за неонатологију</v>
      </c>
      <c r="B8" s="5"/>
      <c r="C8" s="120"/>
      <c r="D8" s="4"/>
      <c r="E8" s="4"/>
    </row>
    <row r="9" spans="1:11" ht="26.25" customHeight="1">
      <c r="A9" s="2" t="str">
        <f>"Седиште:   " &amp; biop</f>
        <v>Седиште:   Београд</v>
      </c>
      <c r="B9" s="5"/>
      <c r="C9" s="121"/>
      <c r="D9" s="3" t="str">
        <f xml:space="preserve"> "Матични број:   " &amp; MaticniBroj</f>
        <v>Матични број:   07031238</v>
      </c>
      <c r="E9" s="6"/>
    </row>
    <row r="10" spans="1:11" ht="31.5" customHeight="1">
      <c r="A10" s="2" t="str">
        <f>"ПИБ:   " &amp; bip</f>
        <v>ПИБ:   100219640</v>
      </c>
      <c r="B10" s="5"/>
      <c r="C10" s="121"/>
      <c r="D10" s="1" t="str">
        <f>"Број подрачуна:  " &amp; BrojPodracuna</f>
        <v>Број подрачуна:  840-176661-56</v>
      </c>
      <c r="E10" s="6"/>
    </row>
    <row r="11" spans="1:11" ht="36.75" customHeight="1">
      <c r="A11" s="2" t="s">
        <v>547</v>
      </c>
      <c r="B11" s="5"/>
      <c r="C11" s="120"/>
      <c r="D11" s="4"/>
      <c r="E11" s="4"/>
    </row>
    <row r="12" spans="1:11" ht="15.75" customHeight="1">
      <c r="A12" s="1" t="s">
        <v>191</v>
      </c>
      <c r="B12" s="112"/>
      <c r="C12" s="122"/>
      <c r="D12" s="4"/>
      <c r="E12" s="4"/>
    </row>
    <row r="13" spans="1:11" ht="30" customHeight="1">
      <c r="A13" s="9" t="s">
        <v>192</v>
      </c>
      <c r="B13" s="112"/>
      <c r="C13" s="122"/>
      <c r="D13" s="4"/>
      <c r="E13" s="4"/>
    </row>
    <row r="14" spans="1:11" ht="41.25" customHeight="1">
      <c r="A14" s="7" t="s">
        <v>388</v>
      </c>
      <c r="B14" s="113"/>
      <c r="C14" s="113"/>
      <c r="D14" s="7"/>
      <c r="E14" s="7"/>
    </row>
    <row r="15" spans="1:11" ht="19.5" customHeight="1">
      <c r="A15" s="10" t="s">
        <v>2581</v>
      </c>
      <c r="B15" s="114"/>
      <c r="C15" s="114"/>
      <c r="D15" s="8"/>
      <c r="E15" s="8"/>
    </row>
    <row r="16" spans="1:11" ht="51.75" customHeight="1">
      <c r="A16" s="11" t="s">
        <v>370</v>
      </c>
    </row>
    <row r="17" spans="1:11" ht="21.75" customHeight="1" thickBot="1">
      <c r="K17" s="46" t="s">
        <v>193</v>
      </c>
    </row>
    <row r="18" spans="1:11">
      <c r="A18" s="642" t="s">
        <v>451</v>
      </c>
      <c r="B18" s="640" t="s">
        <v>452</v>
      </c>
      <c r="C18" s="640" t="s">
        <v>453</v>
      </c>
      <c r="D18" s="640" t="s">
        <v>784</v>
      </c>
      <c r="E18" s="640" t="s">
        <v>385</v>
      </c>
      <c r="F18" s="640"/>
      <c r="G18" s="640"/>
      <c r="H18" s="640"/>
      <c r="I18" s="640"/>
      <c r="J18" s="640"/>
      <c r="K18" s="641"/>
    </row>
    <row r="19" spans="1:11">
      <c r="A19" s="643"/>
      <c r="B19" s="638"/>
      <c r="C19" s="652"/>
      <c r="D19" s="638"/>
      <c r="E19" s="648" t="s">
        <v>343</v>
      </c>
      <c r="F19" s="638" t="s">
        <v>787</v>
      </c>
      <c r="G19" s="638"/>
      <c r="H19" s="638"/>
      <c r="I19" s="638"/>
      <c r="J19" s="638" t="s">
        <v>786</v>
      </c>
      <c r="K19" s="644" t="s">
        <v>59</v>
      </c>
    </row>
    <row r="20" spans="1:11" ht="25.5">
      <c r="A20" s="643"/>
      <c r="B20" s="638"/>
      <c r="C20" s="652"/>
      <c r="D20" s="638"/>
      <c r="E20" s="648"/>
      <c r="F20" s="13" t="s">
        <v>386</v>
      </c>
      <c r="G20" s="13" t="s">
        <v>387</v>
      </c>
      <c r="H20" s="13" t="s">
        <v>785</v>
      </c>
      <c r="I20" s="13" t="s">
        <v>58</v>
      </c>
      <c r="J20" s="638"/>
      <c r="K20" s="644"/>
    </row>
    <row r="21" spans="1:11">
      <c r="A21" s="14">
        <v>1</v>
      </c>
      <c r="B21" s="13">
        <v>2</v>
      </c>
      <c r="C21" s="13">
        <v>3</v>
      </c>
      <c r="D21" s="15">
        <v>4</v>
      </c>
      <c r="E21" s="15">
        <v>5</v>
      </c>
      <c r="F21" s="15">
        <v>6</v>
      </c>
      <c r="G21" s="15">
        <v>7</v>
      </c>
      <c r="H21" s="15">
        <v>8</v>
      </c>
      <c r="I21" s="15">
        <v>9</v>
      </c>
      <c r="J21" s="15">
        <v>10</v>
      </c>
      <c r="K21" s="16">
        <v>11</v>
      </c>
    </row>
    <row r="22" spans="1:11" ht="25.5">
      <c r="A22" s="17">
        <v>5001</v>
      </c>
      <c r="B22" s="13"/>
      <c r="C22" s="123" t="s">
        <v>635</v>
      </c>
      <c r="D22" s="18">
        <f>D23+D147</f>
        <v>954066</v>
      </c>
      <c r="E22" s="18">
        <f t="shared" ref="E22:E57" si="0">SUM(F22:K22)</f>
        <v>857416</v>
      </c>
      <c r="F22" s="18">
        <f t="shared" ref="F22:K22" si="1">F23+F147</f>
        <v>5845</v>
      </c>
      <c r="G22" s="18">
        <f t="shared" si="1"/>
        <v>0</v>
      </c>
      <c r="H22" s="18">
        <f t="shared" si="1"/>
        <v>0</v>
      </c>
      <c r="I22" s="18">
        <f t="shared" si="1"/>
        <v>812180</v>
      </c>
      <c r="J22" s="18">
        <f t="shared" si="1"/>
        <v>17870</v>
      </c>
      <c r="K22" s="19">
        <f t="shared" si="1"/>
        <v>21521</v>
      </c>
    </row>
    <row r="23" spans="1:11" ht="25.5">
      <c r="A23" s="17">
        <v>5002</v>
      </c>
      <c r="B23" s="13">
        <v>700000</v>
      </c>
      <c r="C23" s="123" t="s">
        <v>636</v>
      </c>
      <c r="D23" s="18">
        <f>D24+D76+D90+D102+D131+D136+D140</f>
        <v>954046</v>
      </c>
      <c r="E23" s="18">
        <f t="shared" si="0"/>
        <v>857396</v>
      </c>
      <c r="F23" s="18">
        <f t="shared" ref="F23:K23" si="2">F24+F76+F90+F102+F131+F136+F140</f>
        <v>5845</v>
      </c>
      <c r="G23" s="18">
        <f t="shared" si="2"/>
        <v>0</v>
      </c>
      <c r="H23" s="18">
        <f t="shared" si="2"/>
        <v>0</v>
      </c>
      <c r="I23" s="18">
        <f t="shared" si="2"/>
        <v>812180</v>
      </c>
      <c r="J23" s="18">
        <f t="shared" si="2"/>
        <v>17870</v>
      </c>
      <c r="K23" s="19">
        <f t="shared" si="2"/>
        <v>21501</v>
      </c>
    </row>
    <row r="24" spans="1:11" ht="25.5">
      <c r="A24" s="110">
        <v>5003</v>
      </c>
      <c r="B24" s="13">
        <v>710000</v>
      </c>
      <c r="C24" s="123" t="s">
        <v>493</v>
      </c>
      <c r="D24" s="18">
        <f>D25+D33+D35+D42+D48+D55+D58+D69</f>
        <v>0</v>
      </c>
      <c r="E24" s="18">
        <f t="shared" si="0"/>
        <v>0</v>
      </c>
      <c r="F24" s="18">
        <f t="shared" ref="F24:K24" si="3">F25+F33+F35+F42+F48+F55+F58+F69</f>
        <v>0</v>
      </c>
      <c r="G24" s="18">
        <f t="shared" si="3"/>
        <v>0</v>
      </c>
      <c r="H24" s="18">
        <f t="shared" si="3"/>
        <v>0</v>
      </c>
      <c r="I24" s="18">
        <f t="shared" si="3"/>
        <v>0</v>
      </c>
      <c r="J24" s="18">
        <f t="shared" si="3"/>
        <v>0</v>
      </c>
      <c r="K24" s="19">
        <f t="shared" si="3"/>
        <v>0</v>
      </c>
    </row>
    <row r="25" spans="1:11" ht="25.5">
      <c r="A25" s="110">
        <v>5004</v>
      </c>
      <c r="B25" s="13">
        <v>711000</v>
      </c>
      <c r="C25" s="123" t="s">
        <v>494</v>
      </c>
      <c r="D25" s="18">
        <f>SUM(D26:D32)</f>
        <v>0</v>
      </c>
      <c r="E25" s="18">
        <f t="shared" si="0"/>
        <v>0</v>
      </c>
      <c r="F25" s="18">
        <f t="shared" ref="F25:K25" si="4">SUM(F26:F32)</f>
        <v>0</v>
      </c>
      <c r="G25" s="18">
        <f t="shared" si="4"/>
        <v>0</v>
      </c>
      <c r="H25" s="18">
        <f t="shared" si="4"/>
        <v>0</v>
      </c>
      <c r="I25" s="18">
        <f t="shared" si="4"/>
        <v>0</v>
      </c>
      <c r="J25" s="18">
        <f t="shared" si="4"/>
        <v>0</v>
      </c>
      <c r="K25" s="19">
        <f t="shared" si="4"/>
        <v>0</v>
      </c>
    </row>
    <row r="26" spans="1:11" ht="25.5">
      <c r="A26" s="126">
        <v>5005</v>
      </c>
      <c r="B26" s="115">
        <v>711100</v>
      </c>
      <c r="C26" s="124" t="s">
        <v>9</v>
      </c>
      <c r="D26" s="215"/>
      <c r="E26" s="215">
        <f t="shared" si="0"/>
        <v>0</v>
      </c>
      <c r="F26" s="215"/>
      <c r="G26" s="215"/>
      <c r="H26" s="215"/>
      <c r="I26" s="215"/>
      <c r="J26" s="215"/>
      <c r="K26" s="216"/>
    </row>
    <row r="27" spans="1:11">
      <c r="A27" s="646" t="s">
        <v>451</v>
      </c>
      <c r="B27" s="647" t="s">
        <v>452</v>
      </c>
      <c r="C27" s="648" t="s">
        <v>453</v>
      </c>
      <c r="D27" s="638" t="s">
        <v>784</v>
      </c>
      <c r="E27" s="638" t="s">
        <v>385</v>
      </c>
      <c r="F27" s="638"/>
      <c r="G27" s="638"/>
      <c r="H27" s="638"/>
      <c r="I27" s="638"/>
      <c r="J27" s="638"/>
      <c r="K27" s="644"/>
    </row>
    <row r="28" spans="1:11">
      <c r="A28" s="646"/>
      <c r="B28" s="647"/>
      <c r="C28" s="648"/>
      <c r="D28" s="638"/>
      <c r="E28" s="648" t="s">
        <v>343</v>
      </c>
      <c r="F28" s="638" t="s">
        <v>787</v>
      </c>
      <c r="G28" s="638"/>
      <c r="H28" s="638"/>
      <c r="I28" s="638"/>
      <c r="J28" s="638" t="s">
        <v>786</v>
      </c>
      <c r="K28" s="644" t="s">
        <v>59</v>
      </c>
    </row>
    <row r="29" spans="1:11" ht="25.5">
      <c r="A29" s="646"/>
      <c r="B29" s="647"/>
      <c r="C29" s="648"/>
      <c r="D29" s="638"/>
      <c r="E29" s="648"/>
      <c r="F29" s="13" t="s">
        <v>386</v>
      </c>
      <c r="G29" s="13" t="s">
        <v>387</v>
      </c>
      <c r="H29" s="13" t="s">
        <v>785</v>
      </c>
      <c r="I29" s="13" t="s">
        <v>58</v>
      </c>
      <c r="J29" s="638"/>
      <c r="K29" s="644"/>
    </row>
    <row r="30" spans="1:11">
      <c r="A30" s="24" t="s">
        <v>344</v>
      </c>
      <c r="B30" s="23" t="s">
        <v>345</v>
      </c>
      <c r="C30" s="23" t="s">
        <v>346</v>
      </c>
      <c r="D30" s="23" t="s">
        <v>347</v>
      </c>
      <c r="E30" s="23" t="s">
        <v>348</v>
      </c>
      <c r="F30" s="23" t="s">
        <v>349</v>
      </c>
      <c r="G30" s="23" t="s">
        <v>350</v>
      </c>
      <c r="H30" s="23" t="s">
        <v>351</v>
      </c>
      <c r="I30" s="23" t="s">
        <v>352</v>
      </c>
      <c r="J30" s="23" t="s">
        <v>353</v>
      </c>
      <c r="K30" s="25" t="s">
        <v>354</v>
      </c>
    </row>
    <row r="31" spans="1:11" ht="25.5">
      <c r="A31" s="126">
        <v>5006</v>
      </c>
      <c r="B31" s="115">
        <v>711200</v>
      </c>
      <c r="C31" s="124" t="s">
        <v>371</v>
      </c>
      <c r="D31" s="21"/>
      <c r="E31" s="21">
        <f t="shared" si="0"/>
        <v>0</v>
      </c>
      <c r="F31" s="21"/>
      <c r="G31" s="21"/>
      <c r="H31" s="21"/>
      <c r="I31" s="21"/>
      <c r="J31" s="21"/>
      <c r="K31" s="33"/>
    </row>
    <row r="32" spans="1:11" ht="25.5">
      <c r="A32" s="126">
        <v>5007</v>
      </c>
      <c r="B32" s="115">
        <v>711300</v>
      </c>
      <c r="C32" s="124" t="s">
        <v>540</v>
      </c>
      <c r="D32" s="21"/>
      <c r="E32" s="21">
        <f t="shared" si="0"/>
        <v>0</v>
      </c>
      <c r="F32" s="21"/>
      <c r="G32" s="21"/>
      <c r="H32" s="21"/>
      <c r="I32" s="21"/>
      <c r="J32" s="21"/>
      <c r="K32" s="33"/>
    </row>
    <row r="33" spans="1:11" ht="15.75" customHeight="1">
      <c r="A33" s="110">
        <v>5008</v>
      </c>
      <c r="B33" s="13">
        <v>712000</v>
      </c>
      <c r="C33" s="123" t="s">
        <v>495</v>
      </c>
      <c r="D33" s="18">
        <f>D34</f>
        <v>0</v>
      </c>
      <c r="E33" s="18">
        <f t="shared" si="0"/>
        <v>0</v>
      </c>
      <c r="F33" s="18">
        <f t="shared" ref="F33:K33" si="5">F34</f>
        <v>0</v>
      </c>
      <c r="G33" s="18">
        <f t="shared" si="5"/>
        <v>0</v>
      </c>
      <c r="H33" s="18">
        <f t="shared" si="5"/>
        <v>0</v>
      </c>
      <c r="I33" s="18">
        <f t="shared" si="5"/>
        <v>0</v>
      </c>
      <c r="J33" s="18">
        <f t="shared" si="5"/>
        <v>0</v>
      </c>
      <c r="K33" s="19">
        <f t="shared" si="5"/>
        <v>0</v>
      </c>
    </row>
    <row r="34" spans="1:11" ht="15.75" customHeight="1">
      <c r="A34" s="126">
        <v>5009</v>
      </c>
      <c r="B34" s="115">
        <v>712100</v>
      </c>
      <c r="C34" s="124" t="s">
        <v>35</v>
      </c>
      <c r="D34" s="21"/>
      <c r="E34" s="21">
        <f t="shared" si="0"/>
        <v>0</v>
      </c>
      <c r="F34" s="21"/>
      <c r="G34" s="21"/>
      <c r="H34" s="21"/>
      <c r="I34" s="21"/>
      <c r="J34" s="21"/>
      <c r="K34" s="33"/>
    </row>
    <row r="35" spans="1:11" ht="15.75" customHeight="1">
      <c r="A35" s="110">
        <v>5010</v>
      </c>
      <c r="B35" s="13">
        <v>713000</v>
      </c>
      <c r="C35" s="123" t="s">
        <v>496</v>
      </c>
      <c r="D35" s="18">
        <f>SUM(D36:D41)</f>
        <v>0</v>
      </c>
      <c r="E35" s="18">
        <f t="shared" si="0"/>
        <v>0</v>
      </c>
      <c r="F35" s="18">
        <f t="shared" ref="F35:K35" si="6">SUM(F36:F41)</f>
        <v>0</v>
      </c>
      <c r="G35" s="18">
        <f t="shared" si="6"/>
        <v>0</v>
      </c>
      <c r="H35" s="18">
        <f t="shared" si="6"/>
        <v>0</v>
      </c>
      <c r="I35" s="18">
        <f t="shared" si="6"/>
        <v>0</v>
      </c>
      <c r="J35" s="18">
        <f t="shared" si="6"/>
        <v>0</v>
      </c>
      <c r="K35" s="19">
        <f t="shared" si="6"/>
        <v>0</v>
      </c>
    </row>
    <row r="36" spans="1:11" ht="15.75" customHeight="1">
      <c r="A36" s="126">
        <v>5011</v>
      </c>
      <c r="B36" s="115">
        <v>713100</v>
      </c>
      <c r="C36" s="124" t="s">
        <v>549</v>
      </c>
      <c r="D36" s="21"/>
      <c r="E36" s="21">
        <f t="shared" si="0"/>
        <v>0</v>
      </c>
      <c r="F36" s="21"/>
      <c r="G36" s="21"/>
      <c r="H36" s="21"/>
      <c r="I36" s="21"/>
      <c r="J36" s="21"/>
      <c r="K36" s="33"/>
    </row>
    <row r="37" spans="1:11" ht="15.75" customHeight="1">
      <c r="A37" s="126">
        <v>5012</v>
      </c>
      <c r="B37" s="115">
        <v>713200</v>
      </c>
      <c r="C37" s="124" t="s">
        <v>550</v>
      </c>
      <c r="D37" s="21"/>
      <c r="E37" s="21">
        <f t="shared" si="0"/>
        <v>0</v>
      </c>
      <c r="F37" s="21"/>
      <c r="G37" s="21"/>
      <c r="H37" s="21"/>
      <c r="I37" s="21"/>
      <c r="J37" s="21"/>
      <c r="K37" s="33"/>
    </row>
    <row r="38" spans="1:11" ht="15.75" customHeight="1">
      <c r="A38" s="126">
        <v>5013</v>
      </c>
      <c r="B38" s="115">
        <v>713300</v>
      </c>
      <c r="C38" s="124" t="s">
        <v>551</v>
      </c>
      <c r="D38" s="21"/>
      <c r="E38" s="21">
        <f t="shared" si="0"/>
        <v>0</v>
      </c>
      <c r="F38" s="21"/>
      <c r="G38" s="21"/>
      <c r="H38" s="21"/>
      <c r="I38" s="21"/>
      <c r="J38" s="21"/>
      <c r="K38" s="33"/>
    </row>
    <row r="39" spans="1:11" ht="15.75" customHeight="1">
      <c r="A39" s="126">
        <v>5014</v>
      </c>
      <c r="B39" s="115">
        <v>713400</v>
      </c>
      <c r="C39" s="124" t="s">
        <v>552</v>
      </c>
      <c r="D39" s="21"/>
      <c r="E39" s="21">
        <f t="shared" si="0"/>
        <v>0</v>
      </c>
      <c r="F39" s="21"/>
      <c r="G39" s="21"/>
      <c r="H39" s="21"/>
      <c r="I39" s="21"/>
      <c r="J39" s="21"/>
      <c r="K39" s="33"/>
    </row>
    <row r="40" spans="1:11" ht="15.75" customHeight="1">
      <c r="A40" s="126">
        <v>5015</v>
      </c>
      <c r="B40" s="115">
        <v>713500</v>
      </c>
      <c r="C40" s="124" t="s">
        <v>372</v>
      </c>
      <c r="D40" s="21"/>
      <c r="E40" s="21">
        <f t="shared" si="0"/>
        <v>0</v>
      </c>
      <c r="F40" s="21"/>
      <c r="G40" s="21"/>
      <c r="H40" s="21"/>
      <c r="I40" s="21"/>
      <c r="J40" s="21"/>
      <c r="K40" s="33"/>
    </row>
    <row r="41" spans="1:11" ht="15.75" customHeight="1">
      <c r="A41" s="126">
        <v>5016</v>
      </c>
      <c r="B41" s="115">
        <v>713600</v>
      </c>
      <c r="C41" s="124" t="s">
        <v>373</v>
      </c>
      <c r="D41" s="18"/>
      <c r="E41" s="21">
        <f t="shared" si="0"/>
        <v>0</v>
      </c>
      <c r="F41" s="18"/>
      <c r="G41" s="18"/>
      <c r="H41" s="18"/>
      <c r="I41" s="18"/>
      <c r="J41" s="18"/>
      <c r="K41" s="19"/>
    </row>
    <row r="42" spans="1:11" ht="15.75" customHeight="1">
      <c r="A42" s="110">
        <v>5017</v>
      </c>
      <c r="B42" s="13">
        <v>714000</v>
      </c>
      <c r="C42" s="123" t="s">
        <v>497</v>
      </c>
      <c r="D42" s="18">
        <f>SUM(D43:D47)</f>
        <v>0</v>
      </c>
      <c r="E42" s="18">
        <f t="shared" si="0"/>
        <v>0</v>
      </c>
      <c r="F42" s="18">
        <f t="shared" ref="F42:K42" si="7">SUM(F43:F47)</f>
        <v>0</v>
      </c>
      <c r="G42" s="18">
        <f t="shared" si="7"/>
        <v>0</v>
      </c>
      <c r="H42" s="18">
        <f t="shared" si="7"/>
        <v>0</v>
      </c>
      <c r="I42" s="18">
        <f t="shared" si="7"/>
        <v>0</v>
      </c>
      <c r="J42" s="18">
        <f t="shared" si="7"/>
        <v>0</v>
      </c>
      <c r="K42" s="19">
        <f t="shared" si="7"/>
        <v>0</v>
      </c>
    </row>
    <row r="43" spans="1:11" ht="15.75" customHeight="1">
      <c r="A43" s="126">
        <v>5018</v>
      </c>
      <c r="B43" s="115">
        <v>714100</v>
      </c>
      <c r="C43" s="124" t="s">
        <v>422</v>
      </c>
      <c r="D43" s="21"/>
      <c r="E43" s="21">
        <f t="shared" si="0"/>
        <v>0</v>
      </c>
      <c r="F43" s="21"/>
      <c r="G43" s="21"/>
      <c r="H43" s="21"/>
      <c r="I43" s="21"/>
      <c r="J43" s="21"/>
      <c r="K43" s="33"/>
    </row>
    <row r="44" spans="1:11" ht="15.75" customHeight="1">
      <c r="A44" s="126">
        <v>5019</v>
      </c>
      <c r="B44" s="115">
        <v>714300</v>
      </c>
      <c r="C44" s="124" t="s">
        <v>423</v>
      </c>
      <c r="D44" s="21"/>
      <c r="E44" s="21">
        <f t="shared" si="0"/>
        <v>0</v>
      </c>
      <c r="F44" s="21"/>
      <c r="G44" s="21"/>
      <c r="H44" s="21"/>
      <c r="I44" s="21"/>
      <c r="J44" s="21"/>
      <c r="K44" s="33"/>
    </row>
    <row r="45" spans="1:11" ht="15.75" customHeight="1">
      <c r="A45" s="126">
        <v>5020</v>
      </c>
      <c r="B45" s="115">
        <v>714400</v>
      </c>
      <c r="C45" s="124" t="s">
        <v>424</v>
      </c>
      <c r="D45" s="21"/>
      <c r="E45" s="21">
        <f t="shared" si="0"/>
        <v>0</v>
      </c>
      <c r="F45" s="21"/>
      <c r="G45" s="21"/>
      <c r="H45" s="21"/>
      <c r="I45" s="21"/>
      <c r="J45" s="21"/>
      <c r="K45" s="33"/>
    </row>
    <row r="46" spans="1:11" ht="24" customHeight="1">
      <c r="A46" s="126">
        <v>5021</v>
      </c>
      <c r="B46" s="115">
        <v>714500</v>
      </c>
      <c r="C46" s="124" t="s">
        <v>155</v>
      </c>
      <c r="D46" s="21"/>
      <c r="E46" s="21">
        <f t="shared" si="0"/>
        <v>0</v>
      </c>
      <c r="F46" s="21"/>
      <c r="G46" s="21"/>
      <c r="H46" s="21"/>
      <c r="I46" s="21"/>
      <c r="J46" s="21"/>
      <c r="K46" s="33"/>
    </row>
    <row r="47" spans="1:11" ht="15.75" customHeight="1">
      <c r="A47" s="126">
        <v>5022</v>
      </c>
      <c r="B47" s="115">
        <v>714600</v>
      </c>
      <c r="C47" s="124" t="s">
        <v>425</v>
      </c>
      <c r="D47" s="21"/>
      <c r="E47" s="21">
        <f t="shared" si="0"/>
        <v>0</v>
      </c>
      <c r="F47" s="21"/>
      <c r="G47" s="21"/>
      <c r="H47" s="21"/>
      <c r="I47" s="21"/>
      <c r="J47" s="21"/>
      <c r="K47" s="33"/>
    </row>
    <row r="48" spans="1:11" ht="25.5">
      <c r="A48" s="110">
        <v>5023</v>
      </c>
      <c r="B48" s="13">
        <v>715000</v>
      </c>
      <c r="C48" s="123" t="s">
        <v>389</v>
      </c>
      <c r="D48" s="18">
        <f>SUM(D49:D54)</f>
        <v>0</v>
      </c>
      <c r="E48" s="18">
        <f t="shared" si="0"/>
        <v>0</v>
      </c>
      <c r="F48" s="18">
        <f t="shared" ref="F48:K48" si="8">SUM(F49:F54)</f>
        <v>0</v>
      </c>
      <c r="G48" s="18">
        <f t="shared" si="8"/>
        <v>0</v>
      </c>
      <c r="H48" s="18">
        <f t="shared" si="8"/>
        <v>0</v>
      </c>
      <c r="I48" s="18">
        <f t="shared" si="8"/>
        <v>0</v>
      </c>
      <c r="J48" s="18">
        <f t="shared" si="8"/>
        <v>0</v>
      </c>
      <c r="K48" s="19">
        <f t="shared" si="8"/>
        <v>0</v>
      </c>
    </row>
    <row r="49" spans="1:11" ht="15.75" customHeight="1">
      <c r="A49" s="126">
        <v>5024</v>
      </c>
      <c r="B49" s="115">
        <v>715100</v>
      </c>
      <c r="C49" s="124" t="s">
        <v>426</v>
      </c>
      <c r="D49" s="21"/>
      <c r="E49" s="21">
        <f t="shared" si="0"/>
        <v>0</v>
      </c>
      <c r="F49" s="21"/>
      <c r="G49" s="21"/>
      <c r="H49" s="21"/>
      <c r="I49" s="21"/>
      <c r="J49" s="21"/>
      <c r="K49" s="33"/>
    </row>
    <row r="50" spans="1:11" ht="15.75" customHeight="1">
      <c r="A50" s="126">
        <v>5025</v>
      </c>
      <c r="B50" s="115">
        <v>715200</v>
      </c>
      <c r="C50" s="124" t="s">
        <v>427</v>
      </c>
      <c r="D50" s="21"/>
      <c r="E50" s="21">
        <f t="shared" si="0"/>
        <v>0</v>
      </c>
      <c r="F50" s="21"/>
      <c r="G50" s="21"/>
      <c r="H50" s="21"/>
      <c r="I50" s="21"/>
      <c r="J50" s="21"/>
      <c r="K50" s="33"/>
    </row>
    <row r="51" spans="1:11" ht="15.75" customHeight="1">
      <c r="A51" s="126">
        <v>5026</v>
      </c>
      <c r="B51" s="115">
        <v>715300</v>
      </c>
      <c r="C51" s="124" t="s">
        <v>428</v>
      </c>
      <c r="D51" s="21"/>
      <c r="E51" s="21">
        <f t="shared" si="0"/>
        <v>0</v>
      </c>
      <c r="F51" s="21"/>
      <c r="G51" s="21"/>
      <c r="H51" s="21"/>
      <c r="I51" s="21"/>
      <c r="J51" s="21"/>
      <c r="K51" s="33"/>
    </row>
    <row r="52" spans="1:11" ht="25.5">
      <c r="A52" s="126">
        <v>5027</v>
      </c>
      <c r="B52" s="115">
        <v>715400</v>
      </c>
      <c r="C52" s="124" t="s">
        <v>429</v>
      </c>
      <c r="D52" s="21"/>
      <c r="E52" s="21">
        <f t="shared" si="0"/>
        <v>0</v>
      </c>
      <c r="F52" s="21"/>
      <c r="G52" s="21"/>
      <c r="H52" s="21"/>
      <c r="I52" s="21"/>
      <c r="J52" s="21"/>
      <c r="K52" s="33"/>
    </row>
    <row r="53" spans="1:11" ht="15.75" customHeight="1">
      <c r="A53" s="126">
        <v>5028</v>
      </c>
      <c r="B53" s="115">
        <v>715500</v>
      </c>
      <c r="C53" s="124" t="s">
        <v>430</v>
      </c>
      <c r="D53" s="21"/>
      <c r="E53" s="21">
        <f t="shared" si="0"/>
        <v>0</v>
      </c>
      <c r="F53" s="21"/>
      <c r="G53" s="21"/>
      <c r="H53" s="21"/>
      <c r="I53" s="21"/>
      <c r="J53" s="21"/>
      <c r="K53" s="33"/>
    </row>
    <row r="54" spans="1:11" ht="15.75" customHeight="1">
      <c r="A54" s="126">
        <v>5029</v>
      </c>
      <c r="B54" s="115">
        <v>715600</v>
      </c>
      <c r="C54" s="124" t="s">
        <v>431</v>
      </c>
      <c r="D54" s="21"/>
      <c r="E54" s="21">
        <f t="shared" si="0"/>
        <v>0</v>
      </c>
      <c r="F54" s="21"/>
      <c r="G54" s="21"/>
      <c r="H54" s="21"/>
      <c r="I54" s="21"/>
      <c r="J54" s="21"/>
      <c r="K54" s="33"/>
    </row>
    <row r="55" spans="1:11" ht="15.75" customHeight="1">
      <c r="A55" s="110">
        <v>5030</v>
      </c>
      <c r="B55" s="13">
        <v>716000</v>
      </c>
      <c r="C55" s="123" t="s">
        <v>161</v>
      </c>
      <c r="D55" s="18">
        <f>D56+D57</f>
        <v>0</v>
      </c>
      <c r="E55" s="18">
        <f t="shared" si="0"/>
        <v>0</v>
      </c>
      <c r="F55" s="18">
        <f t="shared" ref="F55:K55" si="9">F56+F57</f>
        <v>0</v>
      </c>
      <c r="G55" s="18">
        <f t="shared" si="9"/>
        <v>0</v>
      </c>
      <c r="H55" s="18">
        <f t="shared" si="9"/>
        <v>0</v>
      </c>
      <c r="I55" s="18">
        <f t="shared" si="9"/>
        <v>0</v>
      </c>
      <c r="J55" s="18">
        <f t="shared" si="9"/>
        <v>0</v>
      </c>
      <c r="K55" s="19">
        <f t="shared" si="9"/>
        <v>0</v>
      </c>
    </row>
    <row r="56" spans="1:11" ht="25.5">
      <c r="A56" s="126">
        <v>5031</v>
      </c>
      <c r="B56" s="115">
        <v>716100</v>
      </c>
      <c r="C56" s="124" t="s">
        <v>310</v>
      </c>
      <c r="D56" s="21"/>
      <c r="E56" s="21">
        <f t="shared" si="0"/>
        <v>0</v>
      </c>
      <c r="F56" s="21"/>
      <c r="G56" s="21"/>
      <c r="H56" s="21"/>
      <c r="I56" s="21"/>
      <c r="J56" s="21"/>
      <c r="K56" s="33"/>
    </row>
    <row r="57" spans="1:11" ht="25.5">
      <c r="A57" s="126">
        <v>5032</v>
      </c>
      <c r="B57" s="115">
        <v>716200</v>
      </c>
      <c r="C57" s="124" t="s">
        <v>311</v>
      </c>
      <c r="D57" s="21"/>
      <c r="E57" s="21">
        <f t="shared" si="0"/>
        <v>0</v>
      </c>
      <c r="F57" s="21"/>
      <c r="G57" s="21"/>
      <c r="H57" s="21"/>
      <c r="I57" s="21"/>
      <c r="J57" s="21"/>
      <c r="K57" s="33"/>
    </row>
    <row r="58" spans="1:11" ht="15.75" customHeight="1">
      <c r="A58" s="110">
        <v>5033</v>
      </c>
      <c r="B58" s="13">
        <v>717000</v>
      </c>
      <c r="C58" s="123" t="s">
        <v>637</v>
      </c>
      <c r="D58" s="18">
        <f>SUM(D63:D68)</f>
        <v>0</v>
      </c>
      <c r="E58" s="18">
        <f t="shared" ref="E58:E99" si="10">SUM(F58:K58)</f>
        <v>0</v>
      </c>
      <c r="F58" s="18">
        <f t="shared" ref="F58:K58" si="11">SUM(F63:F68)</f>
        <v>0</v>
      </c>
      <c r="G58" s="18">
        <f t="shared" si="11"/>
        <v>0</v>
      </c>
      <c r="H58" s="18">
        <f t="shared" si="11"/>
        <v>0</v>
      </c>
      <c r="I58" s="18">
        <f t="shared" si="11"/>
        <v>0</v>
      </c>
      <c r="J58" s="18">
        <f t="shared" si="11"/>
        <v>0</v>
      </c>
      <c r="K58" s="19">
        <f t="shared" si="11"/>
        <v>0</v>
      </c>
    </row>
    <row r="59" spans="1:11">
      <c r="A59" s="646" t="s">
        <v>451</v>
      </c>
      <c r="B59" s="647" t="s">
        <v>452</v>
      </c>
      <c r="C59" s="648" t="s">
        <v>453</v>
      </c>
      <c r="D59" s="638" t="s">
        <v>784</v>
      </c>
      <c r="E59" s="638" t="s">
        <v>385</v>
      </c>
      <c r="F59" s="638"/>
      <c r="G59" s="638"/>
      <c r="H59" s="638"/>
      <c r="I59" s="638"/>
      <c r="J59" s="638"/>
      <c r="K59" s="644"/>
    </row>
    <row r="60" spans="1:11">
      <c r="A60" s="646"/>
      <c r="B60" s="647"/>
      <c r="C60" s="648"/>
      <c r="D60" s="638"/>
      <c r="E60" s="648" t="s">
        <v>343</v>
      </c>
      <c r="F60" s="638" t="s">
        <v>787</v>
      </c>
      <c r="G60" s="638"/>
      <c r="H60" s="638"/>
      <c r="I60" s="638"/>
      <c r="J60" s="638" t="s">
        <v>786</v>
      </c>
      <c r="K60" s="644" t="s">
        <v>59</v>
      </c>
    </row>
    <row r="61" spans="1:11" ht="25.5">
      <c r="A61" s="646"/>
      <c r="B61" s="647"/>
      <c r="C61" s="648"/>
      <c r="D61" s="638"/>
      <c r="E61" s="648"/>
      <c r="F61" s="13" t="s">
        <v>386</v>
      </c>
      <c r="G61" s="13" t="s">
        <v>387</v>
      </c>
      <c r="H61" s="13" t="s">
        <v>785</v>
      </c>
      <c r="I61" s="13" t="s">
        <v>58</v>
      </c>
      <c r="J61" s="638"/>
      <c r="K61" s="644"/>
    </row>
    <row r="62" spans="1:11">
      <c r="A62" s="24" t="s">
        <v>344</v>
      </c>
      <c r="B62" s="23" t="s">
        <v>345</v>
      </c>
      <c r="C62" s="23" t="s">
        <v>346</v>
      </c>
      <c r="D62" s="23" t="s">
        <v>347</v>
      </c>
      <c r="E62" s="23" t="s">
        <v>348</v>
      </c>
      <c r="F62" s="23" t="s">
        <v>349</v>
      </c>
      <c r="G62" s="23" t="s">
        <v>350</v>
      </c>
      <c r="H62" s="23" t="s">
        <v>351</v>
      </c>
      <c r="I62" s="23" t="s">
        <v>352</v>
      </c>
      <c r="J62" s="23" t="s">
        <v>353</v>
      </c>
      <c r="K62" s="25" t="s">
        <v>354</v>
      </c>
    </row>
    <row r="63" spans="1:11" ht="18.75" customHeight="1">
      <c r="A63" s="126">
        <v>5034</v>
      </c>
      <c r="B63" s="115">
        <v>717100</v>
      </c>
      <c r="C63" s="124" t="s">
        <v>312</v>
      </c>
      <c r="D63" s="21"/>
      <c r="E63" s="21">
        <f t="shared" si="10"/>
        <v>0</v>
      </c>
      <c r="F63" s="21"/>
      <c r="G63" s="21"/>
      <c r="H63" s="21"/>
      <c r="I63" s="21"/>
      <c r="J63" s="21"/>
      <c r="K63" s="33"/>
    </row>
    <row r="64" spans="1:11" ht="18.75" customHeight="1">
      <c r="A64" s="126">
        <v>5035</v>
      </c>
      <c r="B64" s="115">
        <v>717200</v>
      </c>
      <c r="C64" s="124" t="s">
        <v>313</v>
      </c>
      <c r="D64" s="21"/>
      <c r="E64" s="21">
        <f t="shared" si="10"/>
        <v>0</v>
      </c>
      <c r="F64" s="21"/>
      <c r="G64" s="21"/>
      <c r="H64" s="21"/>
      <c r="I64" s="21"/>
      <c r="J64" s="21"/>
      <c r="K64" s="33"/>
    </row>
    <row r="65" spans="1:11" ht="18.75" customHeight="1">
      <c r="A65" s="126">
        <v>5036</v>
      </c>
      <c r="B65" s="115">
        <v>717300</v>
      </c>
      <c r="C65" s="124" t="s">
        <v>102</v>
      </c>
      <c r="D65" s="21"/>
      <c r="E65" s="21">
        <f t="shared" si="10"/>
        <v>0</v>
      </c>
      <c r="F65" s="21"/>
      <c r="G65" s="21"/>
      <c r="H65" s="21"/>
      <c r="I65" s="21"/>
      <c r="J65" s="21"/>
      <c r="K65" s="33"/>
    </row>
    <row r="66" spans="1:11" ht="18.75" customHeight="1">
      <c r="A66" s="126">
        <v>5037</v>
      </c>
      <c r="B66" s="115">
        <v>717400</v>
      </c>
      <c r="C66" s="124" t="s">
        <v>103</v>
      </c>
      <c r="D66" s="21"/>
      <c r="E66" s="21">
        <f t="shared" si="10"/>
        <v>0</v>
      </c>
      <c r="F66" s="21"/>
      <c r="G66" s="21"/>
      <c r="H66" s="21"/>
      <c r="I66" s="21"/>
      <c r="J66" s="21"/>
      <c r="K66" s="33"/>
    </row>
    <row r="67" spans="1:11" ht="18.75" customHeight="1">
      <c r="A67" s="126">
        <v>5038</v>
      </c>
      <c r="B67" s="115">
        <v>717500</v>
      </c>
      <c r="C67" s="124" t="s">
        <v>104</v>
      </c>
      <c r="D67" s="21"/>
      <c r="E67" s="21">
        <f t="shared" si="10"/>
        <v>0</v>
      </c>
      <c r="F67" s="21"/>
      <c r="G67" s="21"/>
      <c r="H67" s="21"/>
      <c r="I67" s="21"/>
      <c r="J67" s="21"/>
      <c r="K67" s="33"/>
    </row>
    <row r="68" spans="1:11" ht="18.75" customHeight="1">
      <c r="A68" s="126">
        <v>5039</v>
      </c>
      <c r="B68" s="115">
        <v>717600</v>
      </c>
      <c r="C68" s="124" t="s">
        <v>105</v>
      </c>
      <c r="D68" s="21"/>
      <c r="E68" s="21">
        <f t="shared" si="10"/>
        <v>0</v>
      </c>
      <c r="F68" s="21"/>
      <c r="G68" s="21"/>
      <c r="H68" s="21"/>
      <c r="I68" s="21"/>
      <c r="J68" s="21"/>
      <c r="K68" s="33"/>
    </row>
    <row r="69" spans="1:11" ht="38.25">
      <c r="A69" s="110">
        <v>5040</v>
      </c>
      <c r="B69" s="13">
        <v>719000</v>
      </c>
      <c r="C69" s="123" t="s">
        <v>106</v>
      </c>
      <c r="D69" s="18">
        <f>SUM(D70:D75)</f>
        <v>0</v>
      </c>
      <c r="E69" s="18">
        <f t="shared" si="10"/>
        <v>0</v>
      </c>
      <c r="F69" s="18">
        <f t="shared" ref="F69:K69" si="12">SUM(F70:F75)</f>
        <v>0</v>
      </c>
      <c r="G69" s="18">
        <f t="shared" si="12"/>
        <v>0</v>
      </c>
      <c r="H69" s="18">
        <f t="shared" si="12"/>
        <v>0</v>
      </c>
      <c r="I69" s="18">
        <f t="shared" si="12"/>
        <v>0</v>
      </c>
      <c r="J69" s="18">
        <f t="shared" si="12"/>
        <v>0</v>
      </c>
      <c r="K69" s="19">
        <f t="shared" si="12"/>
        <v>0</v>
      </c>
    </row>
    <row r="70" spans="1:11" ht="25.5">
      <c r="A70" s="126">
        <v>5041</v>
      </c>
      <c r="B70" s="115">
        <v>719100</v>
      </c>
      <c r="C70" s="124" t="s">
        <v>144</v>
      </c>
      <c r="D70" s="21"/>
      <c r="E70" s="21">
        <f t="shared" si="10"/>
        <v>0</v>
      </c>
      <c r="F70" s="21"/>
      <c r="G70" s="21"/>
      <c r="H70" s="21"/>
      <c r="I70" s="21"/>
      <c r="J70" s="21"/>
      <c r="K70" s="33"/>
    </row>
    <row r="71" spans="1:11" ht="25.5">
      <c r="A71" s="126">
        <v>5042</v>
      </c>
      <c r="B71" s="115">
        <v>719200</v>
      </c>
      <c r="C71" s="124" t="s">
        <v>145</v>
      </c>
      <c r="D71" s="21"/>
      <c r="E71" s="21">
        <f t="shared" si="10"/>
        <v>0</v>
      </c>
      <c r="F71" s="21"/>
      <c r="G71" s="21"/>
      <c r="H71" s="21"/>
      <c r="I71" s="21"/>
      <c r="J71" s="21"/>
      <c r="K71" s="33"/>
    </row>
    <row r="72" spans="1:11" ht="25.5">
      <c r="A72" s="126">
        <v>5043</v>
      </c>
      <c r="B72" s="115">
        <v>719300</v>
      </c>
      <c r="C72" s="124" t="s">
        <v>432</v>
      </c>
      <c r="D72" s="21"/>
      <c r="E72" s="21">
        <f t="shared" si="10"/>
        <v>0</v>
      </c>
      <c r="F72" s="21"/>
      <c r="G72" s="21"/>
      <c r="H72" s="21"/>
      <c r="I72" s="21"/>
      <c r="J72" s="21"/>
      <c r="K72" s="33"/>
    </row>
    <row r="73" spans="1:11" ht="18.75" customHeight="1">
      <c r="A73" s="126">
        <v>5044</v>
      </c>
      <c r="B73" s="115">
        <v>719400</v>
      </c>
      <c r="C73" s="124" t="s">
        <v>433</v>
      </c>
      <c r="D73" s="21"/>
      <c r="E73" s="21">
        <f t="shared" si="10"/>
        <v>0</v>
      </c>
      <c r="F73" s="21"/>
      <c r="G73" s="21"/>
      <c r="H73" s="21"/>
      <c r="I73" s="21"/>
      <c r="J73" s="21"/>
      <c r="K73" s="33"/>
    </row>
    <row r="74" spans="1:11" ht="25.5">
      <c r="A74" s="126">
        <v>5045</v>
      </c>
      <c r="B74" s="115">
        <v>719500</v>
      </c>
      <c r="C74" s="124" t="s">
        <v>434</v>
      </c>
      <c r="D74" s="21"/>
      <c r="E74" s="21">
        <f t="shared" si="10"/>
        <v>0</v>
      </c>
      <c r="F74" s="21"/>
      <c r="G74" s="21"/>
      <c r="H74" s="21"/>
      <c r="I74" s="21"/>
      <c r="J74" s="21"/>
      <c r="K74" s="33"/>
    </row>
    <row r="75" spans="1:11" ht="25.5">
      <c r="A75" s="126">
        <v>5046</v>
      </c>
      <c r="B75" s="115">
        <v>719600</v>
      </c>
      <c r="C75" s="124" t="s">
        <v>159</v>
      </c>
      <c r="D75" s="21"/>
      <c r="E75" s="21">
        <f t="shared" si="10"/>
        <v>0</v>
      </c>
      <c r="F75" s="21"/>
      <c r="G75" s="21"/>
      <c r="H75" s="21"/>
      <c r="I75" s="21"/>
      <c r="J75" s="21"/>
      <c r="K75" s="33"/>
    </row>
    <row r="76" spans="1:11" ht="18.75" customHeight="1">
      <c r="A76" s="110">
        <v>5047</v>
      </c>
      <c r="B76" s="13">
        <v>720000</v>
      </c>
      <c r="C76" s="123" t="s">
        <v>107</v>
      </c>
      <c r="D76" s="18">
        <f>D77+D82</f>
        <v>0</v>
      </c>
      <c r="E76" s="18">
        <f t="shared" si="10"/>
        <v>0</v>
      </c>
      <c r="F76" s="18">
        <f t="shared" ref="F76:K76" si="13">F77+F82</f>
        <v>0</v>
      </c>
      <c r="G76" s="18">
        <f t="shared" si="13"/>
        <v>0</v>
      </c>
      <c r="H76" s="18">
        <f t="shared" si="13"/>
        <v>0</v>
      </c>
      <c r="I76" s="18">
        <f t="shared" si="13"/>
        <v>0</v>
      </c>
      <c r="J76" s="18">
        <f t="shared" si="13"/>
        <v>0</v>
      </c>
      <c r="K76" s="19">
        <f t="shared" si="13"/>
        <v>0</v>
      </c>
    </row>
    <row r="77" spans="1:11" ht="25.5">
      <c r="A77" s="110">
        <v>5048</v>
      </c>
      <c r="B77" s="13">
        <v>721000</v>
      </c>
      <c r="C77" s="123" t="s">
        <v>108</v>
      </c>
      <c r="D77" s="18">
        <f>SUM(D78:D81)</f>
        <v>0</v>
      </c>
      <c r="E77" s="18">
        <f t="shared" si="10"/>
        <v>0</v>
      </c>
      <c r="F77" s="18">
        <f t="shared" ref="F77:K77" si="14">SUM(F78:F81)</f>
        <v>0</v>
      </c>
      <c r="G77" s="18">
        <f t="shared" si="14"/>
        <v>0</v>
      </c>
      <c r="H77" s="18">
        <f t="shared" si="14"/>
        <v>0</v>
      </c>
      <c r="I77" s="18">
        <f t="shared" si="14"/>
        <v>0</v>
      </c>
      <c r="J77" s="18">
        <f t="shared" si="14"/>
        <v>0</v>
      </c>
      <c r="K77" s="19">
        <f t="shared" si="14"/>
        <v>0</v>
      </c>
    </row>
    <row r="78" spans="1:11" ht="18.75" customHeight="1">
      <c r="A78" s="126">
        <v>5049</v>
      </c>
      <c r="B78" s="115">
        <v>721100</v>
      </c>
      <c r="C78" s="124" t="s">
        <v>160</v>
      </c>
      <c r="D78" s="20"/>
      <c r="E78" s="21">
        <f t="shared" si="10"/>
        <v>0</v>
      </c>
      <c r="F78" s="20"/>
      <c r="G78" s="20"/>
      <c r="H78" s="20"/>
      <c r="I78" s="20"/>
      <c r="J78" s="20"/>
      <c r="K78" s="22"/>
    </row>
    <row r="79" spans="1:11" ht="18.75" customHeight="1">
      <c r="A79" s="126">
        <v>5050</v>
      </c>
      <c r="B79" s="115">
        <v>721200</v>
      </c>
      <c r="C79" s="124" t="s">
        <v>524</v>
      </c>
      <c r="D79" s="20"/>
      <c r="E79" s="21">
        <f t="shared" si="10"/>
        <v>0</v>
      </c>
      <c r="F79" s="20"/>
      <c r="G79" s="20"/>
      <c r="H79" s="20"/>
      <c r="I79" s="20"/>
      <c r="J79" s="20"/>
      <c r="K79" s="22"/>
    </row>
    <row r="80" spans="1:11" ht="25.5">
      <c r="A80" s="126">
        <v>5051</v>
      </c>
      <c r="B80" s="115">
        <v>721300</v>
      </c>
      <c r="C80" s="124" t="s">
        <v>575</v>
      </c>
      <c r="D80" s="20"/>
      <c r="E80" s="21">
        <f t="shared" si="10"/>
        <v>0</v>
      </c>
      <c r="F80" s="20"/>
      <c r="G80" s="20"/>
      <c r="H80" s="20"/>
      <c r="I80" s="20"/>
      <c r="J80" s="20"/>
      <c r="K80" s="22"/>
    </row>
    <row r="81" spans="1:11" ht="25.5">
      <c r="A81" s="126">
        <v>5052</v>
      </c>
      <c r="B81" s="115">
        <v>721400</v>
      </c>
      <c r="C81" s="124" t="s">
        <v>576</v>
      </c>
      <c r="D81" s="20"/>
      <c r="E81" s="21">
        <f t="shared" si="10"/>
        <v>0</v>
      </c>
      <c r="F81" s="20"/>
      <c r="G81" s="20"/>
      <c r="H81" s="20"/>
      <c r="I81" s="20"/>
      <c r="J81" s="20"/>
      <c r="K81" s="22"/>
    </row>
    <row r="82" spans="1:11" ht="29.25" customHeight="1">
      <c r="A82" s="110">
        <v>5053</v>
      </c>
      <c r="B82" s="13">
        <v>722000</v>
      </c>
      <c r="C82" s="123" t="s">
        <v>109</v>
      </c>
      <c r="D82" s="18">
        <f>SUM(D83:D85)</f>
        <v>0</v>
      </c>
      <c r="E82" s="18">
        <f t="shared" si="10"/>
        <v>0</v>
      </c>
      <c r="F82" s="18">
        <f t="shared" ref="F82:K82" si="15">SUM(F83:F85)</f>
        <v>0</v>
      </c>
      <c r="G82" s="18">
        <f t="shared" si="15"/>
        <v>0</v>
      </c>
      <c r="H82" s="18">
        <f t="shared" si="15"/>
        <v>0</v>
      </c>
      <c r="I82" s="18">
        <f t="shared" si="15"/>
        <v>0</v>
      </c>
      <c r="J82" s="18">
        <f t="shared" si="15"/>
        <v>0</v>
      </c>
      <c r="K82" s="19">
        <f t="shared" si="15"/>
        <v>0</v>
      </c>
    </row>
    <row r="83" spans="1:11" ht="18.75" customHeight="1">
      <c r="A83" s="126">
        <v>5054</v>
      </c>
      <c r="B83" s="115">
        <v>722100</v>
      </c>
      <c r="C83" s="124" t="s">
        <v>577</v>
      </c>
      <c r="D83" s="20"/>
      <c r="E83" s="21">
        <f t="shared" si="10"/>
        <v>0</v>
      </c>
      <c r="F83" s="20"/>
      <c r="G83" s="20"/>
      <c r="H83" s="20"/>
      <c r="I83" s="20"/>
      <c r="J83" s="20"/>
      <c r="K83" s="22"/>
    </row>
    <row r="84" spans="1:11" ht="18.75" customHeight="1">
      <c r="A84" s="126">
        <v>5055</v>
      </c>
      <c r="B84" s="115">
        <v>722200</v>
      </c>
      <c r="C84" s="124" t="s">
        <v>110</v>
      </c>
      <c r="D84" s="20"/>
      <c r="E84" s="21">
        <f t="shared" si="10"/>
        <v>0</v>
      </c>
      <c r="F84" s="20"/>
      <c r="G84" s="20"/>
      <c r="H84" s="20"/>
      <c r="I84" s="20"/>
      <c r="J84" s="20"/>
      <c r="K84" s="22"/>
    </row>
    <row r="85" spans="1:11" ht="18.75" customHeight="1">
      <c r="A85" s="126">
        <v>5056</v>
      </c>
      <c r="B85" s="115">
        <v>722300</v>
      </c>
      <c r="C85" s="124" t="s">
        <v>1</v>
      </c>
      <c r="D85" s="20"/>
      <c r="E85" s="21">
        <f t="shared" si="10"/>
        <v>0</v>
      </c>
      <c r="F85" s="20"/>
      <c r="G85" s="20"/>
      <c r="H85" s="20"/>
      <c r="I85" s="20"/>
      <c r="J85" s="20"/>
      <c r="K85" s="22"/>
    </row>
    <row r="86" spans="1:11">
      <c r="A86" s="646" t="s">
        <v>451</v>
      </c>
      <c r="B86" s="647" t="s">
        <v>452</v>
      </c>
      <c r="C86" s="648" t="s">
        <v>453</v>
      </c>
      <c r="D86" s="638" t="s">
        <v>784</v>
      </c>
      <c r="E86" s="638" t="s">
        <v>385</v>
      </c>
      <c r="F86" s="638"/>
      <c r="G86" s="638"/>
      <c r="H86" s="638"/>
      <c r="I86" s="638"/>
      <c r="J86" s="638"/>
      <c r="K86" s="644"/>
    </row>
    <row r="87" spans="1:11">
      <c r="A87" s="646"/>
      <c r="B87" s="647"/>
      <c r="C87" s="648"/>
      <c r="D87" s="638"/>
      <c r="E87" s="648" t="s">
        <v>343</v>
      </c>
      <c r="F87" s="638" t="s">
        <v>787</v>
      </c>
      <c r="G87" s="638"/>
      <c r="H87" s="638"/>
      <c r="I87" s="638"/>
      <c r="J87" s="638" t="s">
        <v>786</v>
      </c>
      <c r="K87" s="644" t="s">
        <v>59</v>
      </c>
    </row>
    <row r="88" spans="1:11" ht="25.5">
      <c r="A88" s="646"/>
      <c r="B88" s="647"/>
      <c r="C88" s="648"/>
      <c r="D88" s="638"/>
      <c r="E88" s="648"/>
      <c r="F88" s="13" t="s">
        <v>386</v>
      </c>
      <c r="G88" s="13" t="s">
        <v>387</v>
      </c>
      <c r="H88" s="13" t="s">
        <v>785</v>
      </c>
      <c r="I88" s="13" t="s">
        <v>58</v>
      </c>
      <c r="J88" s="638"/>
      <c r="K88" s="644"/>
    </row>
    <row r="89" spans="1:11">
      <c r="A89" s="24" t="s">
        <v>344</v>
      </c>
      <c r="B89" s="23" t="s">
        <v>345</v>
      </c>
      <c r="C89" s="23" t="s">
        <v>346</v>
      </c>
      <c r="D89" s="23" t="s">
        <v>347</v>
      </c>
      <c r="E89" s="23" t="s">
        <v>348</v>
      </c>
      <c r="F89" s="23" t="s">
        <v>349</v>
      </c>
      <c r="G89" s="23" t="s">
        <v>350</v>
      </c>
      <c r="H89" s="23" t="s">
        <v>351</v>
      </c>
      <c r="I89" s="23" t="s">
        <v>352</v>
      </c>
      <c r="J89" s="23" t="s">
        <v>353</v>
      </c>
      <c r="K89" s="25" t="s">
        <v>354</v>
      </c>
    </row>
    <row r="90" spans="1:11" ht="25.5">
      <c r="A90" s="110">
        <v>5057</v>
      </c>
      <c r="B90" s="13">
        <v>730000</v>
      </c>
      <c r="C90" s="123" t="s">
        <v>638</v>
      </c>
      <c r="D90" s="18">
        <f>D91+D94+D99</f>
        <v>0</v>
      </c>
      <c r="E90" s="18">
        <f t="shared" si="10"/>
        <v>0</v>
      </c>
      <c r="F90" s="18">
        <f t="shared" ref="F90:K90" si="16">F91+F94+F99</f>
        <v>0</v>
      </c>
      <c r="G90" s="18">
        <f t="shared" si="16"/>
        <v>0</v>
      </c>
      <c r="H90" s="18">
        <f t="shared" si="16"/>
        <v>0</v>
      </c>
      <c r="I90" s="18">
        <f t="shared" si="16"/>
        <v>0</v>
      </c>
      <c r="J90" s="18">
        <f t="shared" si="16"/>
        <v>0</v>
      </c>
      <c r="K90" s="19">
        <f t="shared" si="16"/>
        <v>0</v>
      </c>
    </row>
    <row r="91" spans="1:11" ht="25.5" customHeight="1">
      <c r="A91" s="110">
        <v>5058</v>
      </c>
      <c r="B91" s="13">
        <v>731000</v>
      </c>
      <c r="C91" s="123" t="s">
        <v>111</v>
      </c>
      <c r="D91" s="18">
        <f>D92+D93</f>
        <v>0</v>
      </c>
      <c r="E91" s="18">
        <f t="shared" si="10"/>
        <v>0</v>
      </c>
      <c r="F91" s="18">
        <f t="shared" ref="F91:K91" si="17">F92+F93</f>
        <v>0</v>
      </c>
      <c r="G91" s="18">
        <f t="shared" si="17"/>
        <v>0</v>
      </c>
      <c r="H91" s="18">
        <f t="shared" si="17"/>
        <v>0</v>
      </c>
      <c r="I91" s="18">
        <f t="shared" si="17"/>
        <v>0</v>
      </c>
      <c r="J91" s="18">
        <f t="shared" si="17"/>
        <v>0</v>
      </c>
      <c r="K91" s="19">
        <f t="shared" si="17"/>
        <v>0</v>
      </c>
    </row>
    <row r="92" spans="1:11" ht="17.25" customHeight="1">
      <c r="A92" s="126">
        <v>5059</v>
      </c>
      <c r="B92" s="115">
        <v>731100</v>
      </c>
      <c r="C92" s="124" t="s">
        <v>2</v>
      </c>
      <c r="D92" s="20"/>
      <c r="E92" s="21">
        <f t="shared" si="10"/>
        <v>0</v>
      </c>
      <c r="F92" s="20"/>
      <c r="G92" s="20"/>
      <c r="H92" s="20"/>
      <c r="I92" s="20"/>
      <c r="J92" s="20"/>
      <c r="K92" s="22"/>
    </row>
    <row r="93" spans="1:11" ht="17.25" customHeight="1">
      <c r="A93" s="126">
        <v>5060</v>
      </c>
      <c r="B93" s="115">
        <v>731200</v>
      </c>
      <c r="C93" s="124" t="s">
        <v>3</v>
      </c>
      <c r="D93" s="20"/>
      <c r="E93" s="21">
        <f t="shared" si="10"/>
        <v>0</v>
      </c>
      <c r="F93" s="20"/>
      <c r="G93" s="20"/>
      <c r="H93" s="20"/>
      <c r="I93" s="20"/>
      <c r="J93" s="20"/>
      <c r="K93" s="22"/>
    </row>
    <row r="94" spans="1:11" ht="25.5">
      <c r="A94" s="110">
        <v>5061</v>
      </c>
      <c r="B94" s="13">
        <v>732000</v>
      </c>
      <c r="C94" s="123" t="s">
        <v>639</v>
      </c>
      <c r="D94" s="18">
        <f>D95+D96+D97+D98</f>
        <v>0</v>
      </c>
      <c r="E94" s="18">
        <f t="shared" si="10"/>
        <v>0</v>
      </c>
      <c r="F94" s="18">
        <f t="shared" ref="F94:K94" si="18">F95+F96+F97+F98</f>
        <v>0</v>
      </c>
      <c r="G94" s="18">
        <f t="shared" si="18"/>
        <v>0</v>
      </c>
      <c r="H94" s="18">
        <f t="shared" si="18"/>
        <v>0</v>
      </c>
      <c r="I94" s="18">
        <f t="shared" si="18"/>
        <v>0</v>
      </c>
      <c r="J94" s="18">
        <f t="shared" si="18"/>
        <v>0</v>
      </c>
      <c r="K94" s="19">
        <f t="shared" si="18"/>
        <v>0</v>
      </c>
    </row>
    <row r="95" spans="1:11" ht="17.25" customHeight="1">
      <c r="A95" s="126">
        <v>5062</v>
      </c>
      <c r="B95" s="115">
        <v>732100</v>
      </c>
      <c r="C95" s="124" t="s">
        <v>4</v>
      </c>
      <c r="D95" s="20"/>
      <c r="E95" s="21">
        <f t="shared" si="10"/>
        <v>0</v>
      </c>
      <c r="F95" s="20"/>
      <c r="G95" s="20"/>
      <c r="H95" s="20"/>
      <c r="I95" s="20"/>
      <c r="J95" s="20"/>
      <c r="K95" s="22"/>
    </row>
    <row r="96" spans="1:11" ht="17.25" customHeight="1">
      <c r="A96" s="126">
        <v>5063</v>
      </c>
      <c r="B96" s="115">
        <v>732200</v>
      </c>
      <c r="C96" s="124" t="s">
        <v>356</v>
      </c>
      <c r="D96" s="20"/>
      <c r="E96" s="21">
        <f t="shared" si="10"/>
        <v>0</v>
      </c>
      <c r="F96" s="20"/>
      <c r="G96" s="20"/>
      <c r="H96" s="20"/>
      <c r="I96" s="20"/>
      <c r="J96" s="20"/>
      <c r="K96" s="22"/>
    </row>
    <row r="97" spans="1:11" ht="17.25" customHeight="1">
      <c r="A97" s="126">
        <v>5064</v>
      </c>
      <c r="B97" s="115">
        <v>732300</v>
      </c>
      <c r="C97" s="124" t="s">
        <v>625</v>
      </c>
      <c r="D97" s="20"/>
      <c r="E97" s="21">
        <f t="shared" si="10"/>
        <v>0</v>
      </c>
      <c r="F97" s="20"/>
      <c r="G97" s="20"/>
      <c r="H97" s="20"/>
      <c r="I97" s="20"/>
      <c r="J97" s="20"/>
      <c r="K97" s="22"/>
    </row>
    <row r="98" spans="1:11" ht="17.25" customHeight="1">
      <c r="A98" s="126">
        <v>5065</v>
      </c>
      <c r="B98" s="115">
        <v>732400</v>
      </c>
      <c r="C98" s="124" t="s">
        <v>626</v>
      </c>
      <c r="D98" s="20"/>
      <c r="E98" s="21">
        <f t="shared" si="10"/>
        <v>0</v>
      </c>
      <c r="F98" s="20"/>
      <c r="G98" s="20"/>
      <c r="H98" s="20"/>
      <c r="I98" s="20"/>
      <c r="J98" s="20"/>
      <c r="K98" s="22"/>
    </row>
    <row r="99" spans="1:11" ht="25.5">
      <c r="A99" s="110">
        <v>5066</v>
      </c>
      <c r="B99" s="13">
        <v>733000</v>
      </c>
      <c r="C99" s="123" t="s">
        <v>640</v>
      </c>
      <c r="D99" s="18">
        <f>D100+D101</f>
        <v>0</v>
      </c>
      <c r="E99" s="18">
        <f t="shared" si="10"/>
        <v>0</v>
      </c>
      <c r="F99" s="18">
        <f t="shared" ref="F99:K99" si="19">F100+F101</f>
        <v>0</v>
      </c>
      <c r="G99" s="18">
        <f t="shared" si="19"/>
        <v>0</v>
      </c>
      <c r="H99" s="18">
        <f t="shared" si="19"/>
        <v>0</v>
      </c>
      <c r="I99" s="18">
        <f t="shared" si="19"/>
        <v>0</v>
      </c>
      <c r="J99" s="18">
        <f t="shared" si="19"/>
        <v>0</v>
      </c>
      <c r="K99" s="19">
        <f t="shared" si="19"/>
        <v>0</v>
      </c>
    </row>
    <row r="100" spans="1:11" ht="17.25" customHeight="1">
      <c r="A100" s="126">
        <v>5067</v>
      </c>
      <c r="B100" s="115">
        <v>733100</v>
      </c>
      <c r="C100" s="124" t="s">
        <v>357</v>
      </c>
      <c r="D100" s="20"/>
      <c r="E100" s="21">
        <f t="shared" ref="E100:E135" si="20">SUM(F100:K100)</f>
        <v>0</v>
      </c>
      <c r="F100" s="20"/>
      <c r="G100" s="20"/>
      <c r="H100" s="20"/>
      <c r="I100" s="20"/>
      <c r="J100" s="20"/>
      <c r="K100" s="22"/>
    </row>
    <row r="101" spans="1:11" ht="17.25" customHeight="1">
      <c r="A101" s="126">
        <v>5068</v>
      </c>
      <c r="B101" s="115">
        <v>733200</v>
      </c>
      <c r="C101" s="124" t="s">
        <v>358</v>
      </c>
      <c r="D101" s="20"/>
      <c r="E101" s="21">
        <f t="shared" si="20"/>
        <v>0</v>
      </c>
      <c r="F101" s="20"/>
      <c r="G101" s="20"/>
      <c r="H101" s="20"/>
      <c r="I101" s="20"/>
      <c r="J101" s="20"/>
      <c r="K101" s="22"/>
    </row>
    <row r="102" spans="1:11" ht="17.25" customHeight="1">
      <c r="A102" s="110">
        <v>5069</v>
      </c>
      <c r="B102" s="13">
        <v>740000</v>
      </c>
      <c r="C102" s="123" t="s">
        <v>641</v>
      </c>
      <c r="D102" s="18">
        <f>D103+D110+D115+D126+D129</f>
        <v>34040</v>
      </c>
      <c r="E102" s="18">
        <f t="shared" si="20"/>
        <v>40229</v>
      </c>
      <c r="F102" s="18">
        <f t="shared" ref="F102:K102" si="21">F103+F110+F115+F126+F129</f>
        <v>0</v>
      </c>
      <c r="G102" s="18">
        <f t="shared" si="21"/>
        <v>0</v>
      </c>
      <c r="H102" s="18">
        <f t="shared" si="21"/>
        <v>0</v>
      </c>
      <c r="I102" s="18">
        <f t="shared" si="21"/>
        <v>858</v>
      </c>
      <c r="J102" s="18">
        <f t="shared" si="21"/>
        <v>17870</v>
      </c>
      <c r="K102" s="19">
        <f t="shared" si="21"/>
        <v>21501</v>
      </c>
    </row>
    <row r="103" spans="1:11" ht="17.25" customHeight="1">
      <c r="A103" s="110">
        <v>5070</v>
      </c>
      <c r="B103" s="13">
        <v>741000</v>
      </c>
      <c r="C103" s="123" t="s">
        <v>642</v>
      </c>
      <c r="D103" s="18">
        <f>SUM(D104:D109)</f>
        <v>150</v>
      </c>
      <c r="E103" s="18">
        <f t="shared" si="20"/>
        <v>0</v>
      </c>
      <c r="F103" s="18">
        <f t="shared" ref="F103:K103" si="22">SUM(F104:F109)</f>
        <v>0</v>
      </c>
      <c r="G103" s="18">
        <f t="shared" si="22"/>
        <v>0</v>
      </c>
      <c r="H103" s="18">
        <f t="shared" si="22"/>
        <v>0</v>
      </c>
      <c r="I103" s="18">
        <f t="shared" si="22"/>
        <v>0</v>
      </c>
      <c r="J103" s="18">
        <f t="shared" si="22"/>
        <v>0</v>
      </c>
      <c r="K103" s="19">
        <f t="shared" si="22"/>
        <v>0</v>
      </c>
    </row>
    <row r="104" spans="1:11" ht="17.25" customHeight="1">
      <c r="A104" s="126">
        <v>5071</v>
      </c>
      <c r="B104" s="115">
        <v>741100</v>
      </c>
      <c r="C104" s="124" t="s">
        <v>359</v>
      </c>
      <c r="D104" s="20"/>
      <c r="E104" s="21">
        <f t="shared" si="20"/>
        <v>0</v>
      </c>
      <c r="F104" s="20"/>
      <c r="G104" s="20"/>
      <c r="H104" s="20"/>
      <c r="I104" s="20"/>
      <c r="J104" s="20"/>
      <c r="K104" s="22"/>
    </row>
    <row r="105" spans="1:11" ht="17.25" customHeight="1">
      <c r="A105" s="126">
        <v>5072</v>
      </c>
      <c r="B105" s="115">
        <v>741200</v>
      </c>
      <c r="C105" s="124" t="s">
        <v>360</v>
      </c>
      <c r="D105" s="20"/>
      <c r="E105" s="21">
        <f t="shared" si="20"/>
        <v>0</v>
      </c>
      <c r="F105" s="20"/>
      <c r="G105" s="20"/>
      <c r="H105" s="20"/>
      <c r="I105" s="20"/>
      <c r="J105" s="20"/>
      <c r="K105" s="22"/>
    </row>
    <row r="106" spans="1:11" ht="17.25" customHeight="1">
      <c r="A106" s="126">
        <v>5073</v>
      </c>
      <c r="B106" s="115">
        <v>741300</v>
      </c>
      <c r="C106" s="124" t="s">
        <v>361</v>
      </c>
      <c r="D106" s="20"/>
      <c r="E106" s="21">
        <f t="shared" si="20"/>
        <v>0</v>
      </c>
      <c r="F106" s="20"/>
      <c r="G106" s="20"/>
      <c r="H106" s="20"/>
      <c r="I106" s="20"/>
      <c r="J106" s="20"/>
      <c r="K106" s="22"/>
    </row>
    <row r="107" spans="1:11" ht="25.5">
      <c r="A107" s="126">
        <v>5074</v>
      </c>
      <c r="B107" s="115">
        <v>741400</v>
      </c>
      <c r="C107" s="124" t="s">
        <v>362</v>
      </c>
      <c r="D107" s="26">
        <v>150</v>
      </c>
      <c r="E107" s="21">
        <f t="shared" si="20"/>
        <v>0</v>
      </c>
      <c r="F107" s="47"/>
      <c r="G107" s="47"/>
      <c r="H107" s="47"/>
      <c r="I107" s="47"/>
      <c r="J107" s="47"/>
      <c r="K107" s="48"/>
    </row>
    <row r="108" spans="1:11" ht="17.25" customHeight="1">
      <c r="A108" s="126">
        <v>5075</v>
      </c>
      <c r="B108" s="115">
        <v>741500</v>
      </c>
      <c r="C108" s="124" t="s">
        <v>363</v>
      </c>
      <c r="D108" s="20"/>
      <c r="E108" s="21">
        <f t="shared" si="20"/>
        <v>0</v>
      </c>
      <c r="F108" s="20"/>
      <c r="G108" s="20"/>
      <c r="H108" s="20"/>
      <c r="I108" s="20"/>
      <c r="J108" s="20"/>
      <c r="K108" s="22"/>
    </row>
    <row r="109" spans="1:11" ht="17.25" customHeight="1">
      <c r="A109" s="126">
        <v>5076</v>
      </c>
      <c r="B109" s="115">
        <v>741600</v>
      </c>
      <c r="C109" s="124" t="s">
        <v>112</v>
      </c>
      <c r="D109" s="20"/>
      <c r="E109" s="21">
        <f t="shared" si="20"/>
        <v>0</v>
      </c>
      <c r="F109" s="20"/>
      <c r="G109" s="20"/>
      <c r="H109" s="20"/>
      <c r="I109" s="20"/>
      <c r="J109" s="20"/>
      <c r="K109" s="22"/>
    </row>
    <row r="110" spans="1:11" ht="25.5">
      <c r="A110" s="110">
        <v>5077</v>
      </c>
      <c r="B110" s="13">
        <v>742000</v>
      </c>
      <c r="C110" s="123" t="s">
        <v>643</v>
      </c>
      <c r="D110" s="18">
        <f>SUM(D111:D114)</f>
        <v>21520</v>
      </c>
      <c r="E110" s="18">
        <f t="shared" si="20"/>
        <v>21322</v>
      </c>
      <c r="F110" s="18">
        <f t="shared" ref="F110:K110" si="23">SUM(F111:F114)</f>
        <v>0</v>
      </c>
      <c r="G110" s="18">
        <f t="shared" si="23"/>
        <v>0</v>
      </c>
      <c r="H110" s="18">
        <f t="shared" si="23"/>
        <v>0</v>
      </c>
      <c r="I110" s="18">
        <f t="shared" si="23"/>
        <v>0</v>
      </c>
      <c r="J110" s="18">
        <f t="shared" si="23"/>
        <v>0</v>
      </c>
      <c r="K110" s="19">
        <f t="shared" si="23"/>
        <v>21322</v>
      </c>
    </row>
    <row r="111" spans="1:11" ht="25.5">
      <c r="A111" s="126">
        <v>5078</v>
      </c>
      <c r="B111" s="115">
        <v>742100</v>
      </c>
      <c r="C111" s="124" t="s">
        <v>364</v>
      </c>
      <c r="D111" s="20"/>
      <c r="E111" s="21">
        <f t="shared" si="20"/>
        <v>0</v>
      </c>
      <c r="F111" s="20"/>
      <c r="G111" s="20"/>
      <c r="H111" s="20"/>
      <c r="I111" s="20"/>
      <c r="J111" s="20"/>
      <c r="K111" s="22"/>
    </row>
    <row r="112" spans="1:11" ht="17.25" customHeight="1">
      <c r="A112" s="126">
        <v>5079</v>
      </c>
      <c r="B112" s="115">
        <v>742200</v>
      </c>
      <c r="C112" s="124" t="s">
        <v>113</v>
      </c>
      <c r="D112" s="20"/>
      <c r="E112" s="21">
        <f t="shared" si="20"/>
        <v>0</v>
      </c>
      <c r="F112" s="20"/>
      <c r="G112" s="20"/>
      <c r="H112" s="20"/>
      <c r="I112" s="20"/>
      <c r="J112" s="20"/>
      <c r="K112" s="22"/>
    </row>
    <row r="113" spans="1:11" ht="25.5">
      <c r="A113" s="126">
        <v>5080</v>
      </c>
      <c r="B113" s="115">
        <v>742300</v>
      </c>
      <c r="C113" s="124" t="s">
        <v>308</v>
      </c>
      <c r="D113" s="20">
        <v>21520</v>
      </c>
      <c r="E113" s="21">
        <f t="shared" si="20"/>
        <v>21322</v>
      </c>
      <c r="F113" s="20"/>
      <c r="G113" s="20"/>
      <c r="H113" s="20"/>
      <c r="I113" s="20"/>
      <c r="J113" s="20"/>
      <c r="K113" s="22">
        <v>21322</v>
      </c>
    </row>
    <row r="114" spans="1:11" ht="17.25" customHeight="1">
      <c r="A114" s="126">
        <v>5081</v>
      </c>
      <c r="B114" s="115">
        <v>742400</v>
      </c>
      <c r="C114" s="124" t="s">
        <v>309</v>
      </c>
      <c r="D114" s="20"/>
      <c r="E114" s="21">
        <f t="shared" si="20"/>
        <v>0</v>
      </c>
      <c r="F114" s="20"/>
      <c r="G114" s="20"/>
      <c r="H114" s="20"/>
      <c r="I114" s="20"/>
      <c r="J114" s="20"/>
      <c r="K114" s="22"/>
    </row>
    <row r="115" spans="1:11" ht="25.5">
      <c r="A115" s="110">
        <v>5082</v>
      </c>
      <c r="B115" s="13">
        <v>743000</v>
      </c>
      <c r="C115" s="123" t="s">
        <v>644</v>
      </c>
      <c r="D115" s="18">
        <f>SUM(D120:D125)</f>
        <v>0</v>
      </c>
      <c r="E115" s="18">
        <f t="shared" si="20"/>
        <v>0</v>
      </c>
      <c r="F115" s="18">
        <f t="shared" ref="F115:K115" si="24">SUM(F120:F125)</f>
        <v>0</v>
      </c>
      <c r="G115" s="18">
        <f t="shared" si="24"/>
        <v>0</v>
      </c>
      <c r="H115" s="18">
        <f t="shared" si="24"/>
        <v>0</v>
      </c>
      <c r="I115" s="18">
        <f t="shared" si="24"/>
        <v>0</v>
      </c>
      <c r="J115" s="18">
        <f t="shared" si="24"/>
        <v>0</v>
      </c>
      <c r="K115" s="19">
        <f t="shared" si="24"/>
        <v>0</v>
      </c>
    </row>
    <row r="116" spans="1:11">
      <c r="A116" s="646" t="s">
        <v>451</v>
      </c>
      <c r="B116" s="647" t="s">
        <v>452</v>
      </c>
      <c r="C116" s="648" t="s">
        <v>453</v>
      </c>
      <c r="D116" s="638" t="s">
        <v>784</v>
      </c>
      <c r="E116" s="638" t="s">
        <v>385</v>
      </c>
      <c r="F116" s="638"/>
      <c r="G116" s="638"/>
      <c r="H116" s="638"/>
      <c r="I116" s="638"/>
      <c r="J116" s="638"/>
      <c r="K116" s="644"/>
    </row>
    <row r="117" spans="1:11">
      <c r="A117" s="646"/>
      <c r="B117" s="647"/>
      <c r="C117" s="648"/>
      <c r="D117" s="638"/>
      <c r="E117" s="648" t="s">
        <v>343</v>
      </c>
      <c r="F117" s="638" t="s">
        <v>787</v>
      </c>
      <c r="G117" s="638"/>
      <c r="H117" s="638"/>
      <c r="I117" s="638"/>
      <c r="J117" s="638" t="s">
        <v>786</v>
      </c>
      <c r="K117" s="644" t="s">
        <v>59</v>
      </c>
    </row>
    <row r="118" spans="1:11" ht="25.5">
      <c r="A118" s="646"/>
      <c r="B118" s="647"/>
      <c r="C118" s="648"/>
      <c r="D118" s="638"/>
      <c r="E118" s="648"/>
      <c r="F118" s="13" t="s">
        <v>386</v>
      </c>
      <c r="G118" s="13" t="s">
        <v>387</v>
      </c>
      <c r="H118" s="13" t="s">
        <v>785</v>
      </c>
      <c r="I118" s="13" t="s">
        <v>58</v>
      </c>
      <c r="J118" s="638"/>
      <c r="K118" s="644"/>
    </row>
    <row r="119" spans="1:11">
      <c r="A119" s="24" t="s">
        <v>344</v>
      </c>
      <c r="B119" s="23" t="s">
        <v>345</v>
      </c>
      <c r="C119" s="23" t="s">
        <v>346</v>
      </c>
      <c r="D119" s="23" t="s">
        <v>347</v>
      </c>
      <c r="E119" s="23" t="s">
        <v>348</v>
      </c>
      <c r="F119" s="23" t="s">
        <v>349</v>
      </c>
      <c r="G119" s="23" t="s">
        <v>350</v>
      </c>
      <c r="H119" s="23" t="s">
        <v>351</v>
      </c>
      <c r="I119" s="23" t="s">
        <v>352</v>
      </c>
      <c r="J119" s="23" t="s">
        <v>353</v>
      </c>
      <c r="K119" s="25" t="s">
        <v>354</v>
      </c>
    </row>
    <row r="120" spans="1:11" ht="18.75" customHeight="1">
      <c r="A120" s="126">
        <v>5083</v>
      </c>
      <c r="B120" s="115">
        <v>743100</v>
      </c>
      <c r="C120" s="124" t="s">
        <v>645</v>
      </c>
      <c r="D120" s="20"/>
      <c r="E120" s="21">
        <f t="shared" si="20"/>
        <v>0</v>
      </c>
      <c r="F120" s="20"/>
      <c r="G120" s="20"/>
      <c r="H120" s="20"/>
      <c r="I120" s="20"/>
      <c r="J120" s="20"/>
      <c r="K120" s="22"/>
    </row>
    <row r="121" spans="1:11" ht="18.75" customHeight="1">
      <c r="A121" s="126">
        <v>5084</v>
      </c>
      <c r="B121" s="115">
        <v>743200</v>
      </c>
      <c r="C121" s="124" t="s">
        <v>378</v>
      </c>
      <c r="D121" s="20"/>
      <c r="E121" s="21">
        <f t="shared" si="20"/>
        <v>0</v>
      </c>
      <c r="F121" s="20"/>
      <c r="G121" s="20"/>
      <c r="H121" s="20"/>
      <c r="I121" s="20"/>
      <c r="J121" s="20"/>
      <c r="K121" s="22"/>
    </row>
    <row r="122" spans="1:11" ht="18.75" customHeight="1">
      <c r="A122" s="126">
        <v>5085</v>
      </c>
      <c r="B122" s="115">
        <v>743300</v>
      </c>
      <c r="C122" s="124" t="s">
        <v>379</v>
      </c>
      <c r="D122" s="20"/>
      <c r="E122" s="21">
        <f t="shared" si="20"/>
        <v>0</v>
      </c>
      <c r="F122" s="20"/>
      <c r="G122" s="20"/>
      <c r="H122" s="20"/>
      <c r="I122" s="20"/>
      <c r="J122" s="20"/>
      <c r="K122" s="22"/>
    </row>
    <row r="123" spans="1:11" ht="18.75" customHeight="1">
      <c r="A123" s="126">
        <v>5086</v>
      </c>
      <c r="B123" s="115">
        <v>743400</v>
      </c>
      <c r="C123" s="124" t="s">
        <v>380</v>
      </c>
      <c r="D123" s="20"/>
      <c r="E123" s="21">
        <f t="shared" si="20"/>
        <v>0</v>
      </c>
      <c r="F123" s="20"/>
      <c r="G123" s="20"/>
      <c r="H123" s="20"/>
      <c r="I123" s="20"/>
      <c r="J123" s="20"/>
      <c r="K123" s="22"/>
    </row>
    <row r="124" spans="1:11" ht="18.75" customHeight="1">
      <c r="A124" s="126">
        <v>5087</v>
      </c>
      <c r="B124" s="115">
        <v>743500</v>
      </c>
      <c r="C124" s="124" t="s">
        <v>381</v>
      </c>
      <c r="D124" s="20"/>
      <c r="E124" s="21">
        <f t="shared" si="20"/>
        <v>0</v>
      </c>
      <c r="F124" s="20"/>
      <c r="G124" s="20"/>
      <c r="H124" s="20"/>
      <c r="I124" s="20"/>
      <c r="J124" s="20"/>
      <c r="K124" s="22"/>
    </row>
    <row r="125" spans="1:11" ht="25.5">
      <c r="A125" s="126">
        <v>5088</v>
      </c>
      <c r="B125" s="115">
        <v>743900</v>
      </c>
      <c r="C125" s="124" t="s">
        <v>382</v>
      </c>
      <c r="D125" s="20"/>
      <c r="E125" s="21">
        <f t="shared" si="20"/>
        <v>0</v>
      </c>
      <c r="F125" s="20"/>
      <c r="G125" s="20"/>
      <c r="H125" s="20"/>
      <c r="I125" s="20"/>
      <c r="J125" s="20"/>
      <c r="K125" s="22"/>
    </row>
    <row r="126" spans="1:11" ht="25.5">
      <c r="A126" s="110">
        <v>5089</v>
      </c>
      <c r="B126" s="13">
        <v>744000</v>
      </c>
      <c r="C126" s="123" t="s">
        <v>646</v>
      </c>
      <c r="D126" s="18">
        <f>D127+D128</f>
        <v>11350</v>
      </c>
      <c r="E126" s="18">
        <f t="shared" si="20"/>
        <v>17870</v>
      </c>
      <c r="F126" s="18">
        <f t="shared" ref="F126:K126" si="25">F127+F128</f>
        <v>0</v>
      </c>
      <c r="G126" s="18">
        <f t="shared" si="25"/>
        <v>0</v>
      </c>
      <c r="H126" s="18">
        <f t="shared" si="25"/>
        <v>0</v>
      </c>
      <c r="I126" s="18">
        <f t="shared" si="25"/>
        <v>0</v>
      </c>
      <c r="J126" s="18">
        <f t="shared" si="25"/>
        <v>17870</v>
      </c>
      <c r="K126" s="19">
        <f t="shared" si="25"/>
        <v>0</v>
      </c>
    </row>
    <row r="127" spans="1:11" ht="27" customHeight="1">
      <c r="A127" s="126">
        <v>5090</v>
      </c>
      <c r="B127" s="115">
        <v>744100</v>
      </c>
      <c r="C127" s="124" t="s">
        <v>5</v>
      </c>
      <c r="D127" s="20">
        <v>11350</v>
      </c>
      <c r="E127" s="21">
        <f t="shared" si="20"/>
        <v>17870</v>
      </c>
      <c r="F127" s="20"/>
      <c r="G127" s="20"/>
      <c r="H127" s="20"/>
      <c r="I127" s="20"/>
      <c r="J127" s="20">
        <v>17870</v>
      </c>
      <c r="K127" s="22"/>
    </row>
    <row r="128" spans="1:11" ht="25.5">
      <c r="A128" s="126">
        <v>5091</v>
      </c>
      <c r="B128" s="115">
        <v>744200</v>
      </c>
      <c r="C128" s="124" t="s">
        <v>6</v>
      </c>
      <c r="D128" s="20"/>
      <c r="E128" s="21">
        <f t="shared" si="20"/>
        <v>0</v>
      </c>
      <c r="F128" s="20"/>
      <c r="G128" s="20"/>
      <c r="H128" s="20"/>
      <c r="I128" s="20"/>
      <c r="J128" s="20"/>
      <c r="K128" s="22"/>
    </row>
    <row r="129" spans="1:11" ht="18.75" customHeight="1">
      <c r="A129" s="110">
        <v>5092</v>
      </c>
      <c r="B129" s="13">
        <v>745000</v>
      </c>
      <c r="C129" s="123" t="s">
        <v>647</v>
      </c>
      <c r="D129" s="18">
        <f>D130</f>
        <v>1020</v>
      </c>
      <c r="E129" s="18">
        <f t="shared" si="20"/>
        <v>1037</v>
      </c>
      <c r="F129" s="18">
        <f t="shared" ref="F129:K129" si="26">F130</f>
        <v>0</v>
      </c>
      <c r="G129" s="18">
        <f t="shared" si="26"/>
        <v>0</v>
      </c>
      <c r="H129" s="18">
        <f t="shared" si="26"/>
        <v>0</v>
      </c>
      <c r="I129" s="18">
        <f t="shared" si="26"/>
        <v>858</v>
      </c>
      <c r="J129" s="18">
        <f t="shared" si="26"/>
        <v>0</v>
      </c>
      <c r="K129" s="19">
        <f t="shared" si="26"/>
        <v>179</v>
      </c>
    </row>
    <row r="130" spans="1:11" ht="18.75" customHeight="1">
      <c r="A130" s="126">
        <v>5093</v>
      </c>
      <c r="B130" s="115">
        <v>745100</v>
      </c>
      <c r="C130" s="124" t="s">
        <v>7</v>
      </c>
      <c r="D130" s="20">
        <v>1020</v>
      </c>
      <c r="E130" s="21">
        <f t="shared" si="20"/>
        <v>1037</v>
      </c>
      <c r="F130" s="20"/>
      <c r="G130" s="20"/>
      <c r="H130" s="20"/>
      <c r="I130" s="20">
        <v>858</v>
      </c>
      <c r="J130" s="20"/>
      <c r="K130" s="22">
        <v>179</v>
      </c>
    </row>
    <row r="131" spans="1:11" ht="25.5">
      <c r="A131" s="110">
        <v>5094</v>
      </c>
      <c r="B131" s="13">
        <v>770000</v>
      </c>
      <c r="C131" s="123" t="s">
        <v>648</v>
      </c>
      <c r="D131" s="18">
        <f>D132+D134</f>
        <v>5676</v>
      </c>
      <c r="E131" s="18">
        <f t="shared" si="20"/>
        <v>33</v>
      </c>
      <c r="F131" s="18">
        <f t="shared" ref="F131:K131" si="27">F132+F134</f>
        <v>0</v>
      </c>
      <c r="G131" s="18">
        <f t="shared" si="27"/>
        <v>0</v>
      </c>
      <c r="H131" s="18">
        <f t="shared" si="27"/>
        <v>0</v>
      </c>
      <c r="I131" s="18">
        <f t="shared" si="27"/>
        <v>33</v>
      </c>
      <c r="J131" s="18">
        <f t="shared" si="27"/>
        <v>0</v>
      </c>
      <c r="K131" s="19">
        <f t="shared" si="27"/>
        <v>0</v>
      </c>
    </row>
    <row r="132" spans="1:11" ht="25.5">
      <c r="A132" s="110">
        <v>5095</v>
      </c>
      <c r="B132" s="13">
        <v>771000</v>
      </c>
      <c r="C132" s="123" t="s">
        <v>649</v>
      </c>
      <c r="D132" s="18">
        <f>D133</f>
        <v>4897</v>
      </c>
      <c r="E132" s="18">
        <f t="shared" si="20"/>
        <v>0</v>
      </c>
      <c r="F132" s="18">
        <f t="shared" ref="F132:K132" si="28">F133</f>
        <v>0</v>
      </c>
      <c r="G132" s="18">
        <f t="shared" si="28"/>
        <v>0</v>
      </c>
      <c r="H132" s="18">
        <f t="shared" si="28"/>
        <v>0</v>
      </c>
      <c r="I132" s="18">
        <f t="shared" si="28"/>
        <v>0</v>
      </c>
      <c r="J132" s="18">
        <f t="shared" si="28"/>
        <v>0</v>
      </c>
      <c r="K132" s="19">
        <f t="shared" si="28"/>
        <v>0</v>
      </c>
    </row>
    <row r="133" spans="1:11" ht="18.75" customHeight="1">
      <c r="A133" s="126">
        <v>5096</v>
      </c>
      <c r="B133" s="115">
        <v>771100</v>
      </c>
      <c r="C133" s="124" t="s">
        <v>544</v>
      </c>
      <c r="D133" s="20">
        <v>4897</v>
      </c>
      <c r="E133" s="21">
        <f t="shared" si="20"/>
        <v>0</v>
      </c>
      <c r="F133" s="20"/>
      <c r="G133" s="20"/>
      <c r="H133" s="20"/>
      <c r="I133" s="20"/>
      <c r="J133" s="20"/>
      <c r="K133" s="22"/>
    </row>
    <row r="134" spans="1:11" ht="25.5">
      <c r="A134" s="110">
        <v>5097</v>
      </c>
      <c r="B134" s="13">
        <v>772000</v>
      </c>
      <c r="C134" s="123" t="s">
        <v>650</v>
      </c>
      <c r="D134" s="18">
        <f>D135</f>
        <v>779</v>
      </c>
      <c r="E134" s="18">
        <f t="shared" si="20"/>
        <v>33</v>
      </c>
      <c r="F134" s="18">
        <f t="shared" ref="F134:K134" si="29">F135</f>
        <v>0</v>
      </c>
      <c r="G134" s="18">
        <f t="shared" si="29"/>
        <v>0</v>
      </c>
      <c r="H134" s="18">
        <f t="shared" si="29"/>
        <v>0</v>
      </c>
      <c r="I134" s="18">
        <f t="shared" si="29"/>
        <v>33</v>
      </c>
      <c r="J134" s="18">
        <f t="shared" si="29"/>
        <v>0</v>
      </c>
      <c r="K134" s="19">
        <f t="shared" si="29"/>
        <v>0</v>
      </c>
    </row>
    <row r="135" spans="1:11" ht="25.5">
      <c r="A135" s="126">
        <v>5098</v>
      </c>
      <c r="B135" s="115">
        <v>772100</v>
      </c>
      <c r="C135" s="124" t="s">
        <v>545</v>
      </c>
      <c r="D135" s="20">
        <v>779</v>
      </c>
      <c r="E135" s="21">
        <f t="shared" si="20"/>
        <v>33</v>
      </c>
      <c r="F135" s="20"/>
      <c r="G135" s="20"/>
      <c r="H135" s="20"/>
      <c r="I135" s="20">
        <v>33</v>
      </c>
      <c r="J135" s="20"/>
      <c r="K135" s="22"/>
    </row>
    <row r="136" spans="1:11" ht="25.5">
      <c r="A136" s="110">
        <v>5099</v>
      </c>
      <c r="B136" s="13">
        <v>780000</v>
      </c>
      <c r="C136" s="123" t="s">
        <v>651</v>
      </c>
      <c r="D136" s="18">
        <f>D137</f>
        <v>914330</v>
      </c>
      <c r="E136" s="18">
        <f t="shared" ref="E136:E175" si="30">SUM(F136:K136)</f>
        <v>817134</v>
      </c>
      <c r="F136" s="18">
        <f t="shared" ref="F136:K136" si="31">F137</f>
        <v>5845</v>
      </c>
      <c r="G136" s="18">
        <f t="shared" si="31"/>
        <v>0</v>
      </c>
      <c r="H136" s="18">
        <f t="shared" si="31"/>
        <v>0</v>
      </c>
      <c r="I136" s="18">
        <f t="shared" si="31"/>
        <v>811289</v>
      </c>
      <c r="J136" s="18">
        <f t="shared" si="31"/>
        <v>0</v>
      </c>
      <c r="K136" s="19">
        <f t="shared" si="31"/>
        <v>0</v>
      </c>
    </row>
    <row r="137" spans="1:11" ht="25.5">
      <c r="A137" s="110">
        <v>5100</v>
      </c>
      <c r="B137" s="13">
        <v>781000</v>
      </c>
      <c r="C137" s="123" t="s">
        <v>652</v>
      </c>
      <c r="D137" s="18">
        <f>D138+D139</f>
        <v>914330</v>
      </c>
      <c r="E137" s="18">
        <f t="shared" si="30"/>
        <v>817134</v>
      </c>
      <c r="F137" s="18">
        <f t="shared" ref="F137:K137" si="32">F138+F139</f>
        <v>5845</v>
      </c>
      <c r="G137" s="18">
        <f t="shared" si="32"/>
        <v>0</v>
      </c>
      <c r="H137" s="18">
        <f t="shared" si="32"/>
        <v>0</v>
      </c>
      <c r="I137" s="18">
        <f t="shared" si="32"/>
        <v>811289</v>
      </c>
      <c r="J137" s="18">
        <f t="shared" si="32"/>
        <v>0</v>
      </c>
      <c r="K137" s="19">
        <f t="shared" si="32"/>
        <v>0</v>
      </c>
    </row>
    <row r="138" spans="1:11" ht="18.75" customHeight="1">
      <c r="A138" s="126">
        <v>5101</v>
      </c>
      <c r="B138" s="115">
        <v>781100</v>
      </c>
      <c r="C138" s="124" t="s">
        <v>384</v>
      </c>
      <c r="D138" s="20">
        <v>914330</v>
      </c>
      <c r="E138" s="21">
        <f>SUM(F138:K138)</f>
        <v>817134</v>
      </c>
      <c r="F138" s="20">
        <v>5845</v>
      </c>
      <c r="G138" s="20"/>
      <c r="H138" s="20"/>
      <c r="I138" s="20">
        <v>811289</v>
      </c>
      <c r="J138" s="20"/>
      <c r="K138" s="22"/>
    </row>
    <row r="139" spans="1:11" ht="25.5">
      <c r="A139" s="126">
        <v>5102</v>
      </c>
      <c r="B139" s="115">
        <v>781300</v>
      </c>
      <c r="C139" s="124" t="s">
        <v>410</v>
      </c>
      <c r="D139" s="20"/>
      <c r="E139" s="21">
        <f t="shared" si="30"/>
        <v>0</v>
      </c>
      <c r="F139" s="20"/>
      <c r="G139" s="20"/>
      <c r="H139" s="20"/>
      <c r="I139" s="20"/>
      <c r="J139" s="20"/>
      <c r="K139" s="22"/>
    </row>
    <row r="140" spans="1:11" ht="18.75" customHeight="1">
      <c r="A140" s="110">
        <v>5103</v>
      </c>
      <c r="B140" s="13">
        <v>790000</v>
      </c>
      <c r="C140" s="123" t="s">
        <v>653</v>
      </c>
      <c r="D140" s="18">
        <f>D141</f>
        <v>0</v>
      </c>
      <c r="E140" s="18">
        <f t="shared" si="30"/>
        <v>0</v>
      </c>
      <c r="F140" s="18">
        <f t="shared" ref="F140:K140" si="33">F141</f>
        <v>0</v>
      </c>
      <c r="G140" s="18">
        <f t="shared" si="33"/>
        <v>0</v>
      </c>
      <c r="H140" s="18">
        <f t="shared" si="33"/>
        <v>0</v>
      </c>
      <c r="I140" s="18">
        <f t="shared" si="33"/>
        <v>0</v>
      </c>
      <c r="J140" s="18">
        <f t="shared" si="33"/>
        <v>0</v>
      </c>
      <c r="K140" s="19">
        <f t="shared" si="33"/>
        <v>0</v>
      </c>
    </row>
    <row r="141" spans="1:11" ht="18.75" customHeight="1">
      <c r="A141" s="110">
        <v>5104</v>
      </c>
      <c r="B141" s="13">
        <v>791000</v>
      </c>
      <c r="C141" s="123" t="s">
        <v>654</v>
      </c>
      <c r="D141" s="18">
        <f>D146</f>
        <v>0</v>
      </c>
      <c r="E141" s="18">
        <f t="shared" si="30"/>
        <v>0</v>
      </c>
      <c r="F141" s="18">
        <f t="shared" ref="F141:K141" si="34">F146</f>
        <v>0</v>
      </c>
      <c r="G141" s="18">
        <f t="shared" si="34"/>
        <v>0</v>
      </c>
      <c r="H141" s="18">
        <f t="shared" si="34"/>
        <v>0</v>
      </c>
      <c r="I141" s="18">
        <f t="shared" si="34"/>
        <v>0</v>
      </c>
      <c r="J141" s="18">
        <f t="shared" si="34"/>
        <v>0</v>
      </c>
      <c r="K141" s="19">
        <f t="shared" si="34"/>
        <v>0</v>
      </c>
    </row>
    <row r="142" spans="1:11">
      <c r="A142" s="646" t="s">
        <v>451</v>
      </c>
      <c r="B142" s="647" t="s">
        <v>452</v>
      </c>
      <c r="C142" s="648" t="s">
        <v>453</v>
      </c>
      <c r="D142" s="638" t="s">
        <v>784</v>
      </c>
      <c r="E142" s="638" t="s">
        <v>385</v>
      </c>
      <c r="F142" s="638"/>
      <c r="G142" s="638"/>
      <c r="H142" s="638"/>
      <c r="I142" s="638"/>
      <c r="J142" s="638"/>
      <c r="K142" s="644"/>
    </row>
    <row r="143" spans="1:11">
      <c r="A143" s="646"/>
      <c r="B143" s="647"/>
      <c r="C143" s="648"/>
      <c r="D143" s="638"/>
      <c r="E143" s="648" t="s">
        <v>343</v>
      </c>
      <c r="F143" s="638" t="s">
        <v>787</v>
      </c>
      <c r="G143" s="638"/>
      <c r="H143" s="638"/>
      <c r="I143" s="638"/>
      <c r="J143" s="638" t="s">
        <v>786</v>
      </c>
      <c r="K143" s="644" t="s">
        <v>59</v>
      </c>
    </row>
    <row r="144" spans="1:11" ht="25.5">
      <c r="A144" s="646"/>
      <c r="B144" s="647"/>
      <c r="C144" s="648"/>
      <c r="D144" s="638"/>
      <c r="E144" s="648"/>
      <c r="F144" s="13" t="s">
        <v>386</v>
      </c>
      <c r="G144" s="13" t="s">
        <v>387</v>
      </c>
      <c r="H144" s="13" t="s">
        <v>785</v>
      </c>
      <c r="I144" s="13" t="s">
        <v>58</v>
      </c>
      <c r="J144" s="638"/>
      <c r="K144" s="644"/>
    </row>
    <row r="145" spans="1:11">
      <c r="A145" s="24" t="s">
        <v>344</v>
      </c>
      <c r="B145" s="23" t="s">
        <v>345</v>
      </c>
      <c r="C145" s="23" t="s">
        <v>346</v>
      </c>
      <c r="D145" s="23" t="s">
        <v>347</v>
      </c>
      <c r="E145" s="23" t="s">
        <v>348</v>
      </c>
      <c r="F145" s="23" t="s">
        <v>349</v>
      </c>
      <c r="G145" s="23" t="s">
        <v>350</v>
      </c>
      <c r="H145" s="23" t="s">
        <v>351</v>
      </c>
      <c r="I145" s="23" t="s">
        <v>352</v>
      </c>
      <c r="J145" s="23" t="s">
        <v>353</v>
      </c>
      <c r="K145" s="25" t="s">
        <v>354</v>
      </c>
    </row>
    <row r="146" spans="1:11" ht="18.75" customHeight="1">
      <c r="A146" s="126">
        <v>5105</v>
      </c>
      <c r="B146" s="115">
        <v>791100</v>
      </c>
      <c r="C146" s="124" t="s">
        <v>543</v>
      </c>
      <c r="D146" s="20"/>
      <c r="E146" s="21">
        <f t="shared" si="30"/>
        <v>0</v>
      </c>
      <c r="F146" s="20"/>
      <c r="G146" s="20"/>
      <c r="H146" s="20"/>
      <c r="I146" s="20"/>
      <c r="J146" s="20"/>
      <c r="K146" s="22"/>
    </row>
    <row r="147" spans="1:11" ht="25.5">
      <c r="A147" s="110">
        <v>5106</v>
      </c>
      <c r="B147" s="13">
        <v>800000</v>
      </c>
      <c r="C147" s="123" t="s">
        <v>655</v>
      </c>
      <c r="D147" s="18">
        <f>D148+D155+D162+D165</f>
        <v>20</v>
      </c>
      <c r="E147" s="18">
        <f t="shared" si="30"/>
        <v>20</v>
      </c>
      <c r="F147" s="18">
        <f t="shared" ref="F147:K147" si="35">F148+F155+F162+F165</f>
        <v>0</v>
      </c>
      <c r="G147" s="18">
        <f t="shared" si="35"/>
        <v>0</v>
      </c>
      <c r="H147" s="18">
        <f t="shared" si="35"/>
        <v>0</v>
      </c>
      <c r="I147" s="18">
        <f t="shared" si="35"/>
        <v>0</v>
      </c>
      <c r="J147" s="18">
        <f t="shared" si="35"/>
        <v>0</v>
      </c>
      <c r="K147" s="19">
        <f t="shared" si="35"/>
        <v>20</v>
      </c>
    </row>
    <row r="148" spans="1:11" ht="25.5">
      <c r="A148" s="110">
        <v>5107</v>
      </c>
      <c r="B148" s="13">
        <v>810000</v>
      </c>
      <c r="C148" s="123" t="s">
        <v>656</v>
      </c>
      <c r="D148" s="18">
        <f>D149+D151+D153</f>
        <v>20</v>
      </c>
      <c r="E148" s="18">
        <f t="shared" si="30"/>
        <v>20</v>
      </c>
      <c r="F148" s="18">
        <f t="shared" ref="F148:K148" si="36">F149+F151+F153</f>
        <v>0</v>
      </c>
      <c r="G148" s="18">
        <f t="shared" si="36"/>
        <v>0</v>
      </c>
      <c r="H148" s="18">
        <f t="shared" si="36"/>
        <v>0</v>
      </c>
      <c r="I148" s="18">
        <f t="shared" si="36"/>
        <v>0</v>
      </c>
      <c r="J148" s="18">
        <f t="shared" si="36"/>
        <v>0</v>
      </c>
      <c r="K148" s="19">
        <f t="shared" si="36"/>
        <v>20</v>
      </c>
    </row>
    <row r="149" spans="1:11" ht="18.75" customHeight="1">
      <c r="A149" s="110">
        <v>5108</v>
      </c>
      <c r="B149" s="13">
        <v>811000</v>
      </c>
      <c r="C149" s="123" t="s">
        <v>657</v>
      </c>
      <c r="D149" s="18">
        <f>D150</f>
        <v>20</v>
      </c>
      <c r="E149" s="18">
        <f t="shared" si="30"/>
        <v>20</v>
      </c>
      <c r="F149" s="18">
        <f t="shared" ref="F149:K149" si="37">F150</f>
        <v>0</v>
      </c>
      <c r="G149" s="18">
        <f t="shared" si="37"/>
        <v>0</v>
      </c>
      <c r="H149" s="18">
        <f t="shared" si="37"/>
        <v>0</v>
      </c>
      <c r="I149" s="18">
        <f t="shared" si="37"/>
        <v>0</v>
      </c>
      <c r="J149" s="18">
        <f t="shared" si="37"/>
        <v>0</v>
      </c>
      <c r="K149" s="19">
        <f t="shared" si="37"/>
        <v>20</v>
      </c>
    </row>
    <row r="150" spans="1:11" ht="18.75" customHeight="1">
      <c r="A150" s="126">
        <v>5109</v>
      </c>
      <c r="B150" s="115">
        <v>811100</v>
      </c>
      <c r="C150" s="124" t="s">
        <v>487</v>
      </c>
      <c r="D150" s="20">
        <v>20</v>
      </c>
      <c r="E150" s="21">
        <f t="shared" si="30"/>
        <v>20</v>
      </c>
      <c r="F150" s="20"/>
      <c r="G150" s="20"/>
      <c r="H150" s="20"/>
      <c r="I150" s="20"/>
      <c r="J150" s="20"/>
      <c r="K150" s="22">
        <v>20</v>
      </c>
    </row>
    <row r="151" spans="1:11" ht="25.5">
      <c r="A151" s="110">
        <v>5110</v>
      </c>
      <c r="B151" s="13">
        <v>812000</v>
      </c>
      <c r="C151" s="123" t="s">
        <v>658</v>
      </c>
      <c r="D151" s="18">
        <f>D152</f>
        <v>0</v>
      </c>
      <c r="E151" s="18">
        <f t="shared" si="30"/>
        <v>0</v>
      </c>
      <c r="F151" s="18">
        <f t="shared" ref="F151:K151" si="38">F152</f>
        <v>0</v>
      </c>
      <c r="G151" s="18">
        <f t="shared" si="38"/>
        <v>0</v>
      </c>
      <c r="H151" s="18">
        <f t="shared" si="38"/>
        <v>0</v>
      </c>
      <c r="I151" s="18">
        <f t="shared" si="38"/>
        <v>0</v>
      </c>
      <c r="J151" s="18">
        <f t="shared" si="38"/>
        <v>0</v>
      </c>
      <c r="K151" s="19">
        <f t="shared" si="38"/>
        <v>0</v>
      </c>
    </row>
    <row r="152" spans="1:11" ht="18.75" customHeight="1">
      <c r="A152" s="126">
        <v>5111</v>
      </c>
      <c r="B152" s="115">
        <v>812100</v>
      </c>
      <c r="C152" s="124" t="s">
        <v>488</v>
      </c>
      <c r="D152" s="20"/>
      <c r="E152" s="21">
        <f t="shared" si="30"/>
        <v>0</v>
      </c>
      <c r="F152" s="20"/>
      <c r="G152" s="20"/>
      <c r="H152" s="20"/>
      <c r="I152" s="20"/>
      <c r="J152" s="20"/>
      <c r="K152" s="22"/>
    </row>
    <row r="153" spans="1:11" ht="25.5">
      <c r="A153" s="110">
        <v>5112</v>
      </c>
      <c r="B153" s="13">
        <v>813000</v>
      </c>
      <c r="C153" s="123" t="s">
        <v>659</v>
      </c>
      <c r="D153" s="18">
        <f>D154</f>
        <v>0</v>
      </c>
      <c r="E153" s="18">
        <f t="shared" si="30"/>
        <v>0</v>
      </c>
      <c r="F153" s="18">
        <f t="shared" ref="F153:K153" si="39">F154</f>
        <v>0</v>
      </c>
      <c r="G153" s="18">
        <f t="shared" si="39"/>
        <v>0</v>
      </c>
      <c r="H153" s="18">
        <f t="shared" si="39"/>
        <v>0</v>
      </c>
      <c r="I153" s="18">
        <f t="shared" si="39"/>
        <v>0</v>
      </c>
      <c r="J153" s="18">
        <f t="shared" si="39"/>
        <v>0</v>
      </c>
      <c r="K153" s="19">
        <f t="shared" si="39"/>
        <v>0</v>
      </c>
    </row>
    <row r="154" spans="1:11" ht="18.75" customHeight="1">
      <c r="A154" s="126">
        <v>5113</v>
      </c>
      <c r="B154" s="115">
        <v>813100</v>
      </c>
      <c r="C154" s="124" t="s">
        <v>525</v>
      </c>
      <c r="D154" s="20"/>
      <c r="E154" s="21">
        <f t="shared" si="30"/>
        <v>0</v>
      </c>
      <c r="F154" s="20"/>
      <c r="G154" s="20"/>
      <c r="H154" s="20"/>
      <c r="I154" s="20"/>
      <c r="J154" s="20"/>
      <c r="K154" s="22"/>
    </row>
    <row r="155" spans="1:11" ht="25.5">
      <c r="A155" s="110">
        <v>5114</v>
      </c>
      <c r="B155" s="13">
        <v>820000</v>
      </c>
      <c r="C155" s="123" t="s">
        <v>660</v>
      </c>
      <c r="D155" s="18">
        <f>D156+D158+D160</f>
        <v>0</v>
      </c>
      <c r="E155" s="18">
        <f t="shared" si="30"/>
        <v>0</v>
      </c>
      <c r="F155" s="18">
        <f t="shared" ref="F155:K155" si="40">F156+F158+F160</f>
        <v>0</v>
      </c>
      <c r="G155" s="18">
        <f t="shared" si="40"/>
        <v>0</v>
      </c>
      <c r="H155" s="18">
        <f t="shared" si="40"/>
        <v>0</v>
      </c>
      <c r="I155" s="18">
        <f t="shared" si="40"/>
        <v>0</v>
      </c>
      <c r="J155" s="18">
        <f t="shared" si="40"/>
        <v>0</v>
      </c>
      <c r="K155" s="19">
        <f t="shared" si="40"/>
        <v>0</v>
      </c>
    </row>
    <row r="156" spans="1:11" ht="18.75" customHeight="1">
      <c r="A156" s="110">
        <v>5115</v>
      </c>
      <c r="B156" s="13">
        <v>821000</v>
      </c>
      <c r="C156" s="123" t="s">
        <v>661</v>
      </c>
      <c r="D156" s="18">
        <f>D157</f>
        <v>0</v>
      </c>
      <c r="E156" s="18">
        <f t="shared" si="30"/>
        <v>0</v>
      </c>
      <c r="F156" s="18">
        <f t="shared" ref="F156:K156" si="41">F157</f>
        <v>0</v>
      </c>
      <c r="G156" s="18">
        <f t="shared" si="41"/>
        <v>0</v>
      </c>
      <c r="H156" s="18">
        <f t="shared" si="41"/>
        <v>0</v>
      </c>
      <c r="I156" s="18">
        <f t="shared" si="41"/>
        <v>0</v>
      </c>
      <c r="J156" s="18">
        <f t="shared" si="41"/>
        <v>0</v>
      </c>
      <c r="K156" s="19">
        <f t="shared" si="41"/>
        <v>0</v>
      </c>
    </row>
    <row r="157" spans="1:11" ht="18.75" customHeight="1">
      <c r="A157" s="126">
        <v>5116</v>
      </c>
      <c r="B157" s="115">
        <v>821100</v>
      </c>
      <c r="C157" s="124" t="s">
        <v>477</v>
      </c>
      <c r="D157" s="20"/>
      <c r="E157" s="21">
        <f t="shared" si="30"/>
        <v>0</v>
      </c>
      <c r="F157" s="20"/>
      <c r="G157" s="20"/>
      <c r="H157" s="20"/>
      <c r="I157" s="20"/>
      <c r="J157" s="20"/>
      <c r="K157" s="22"/>
    </row>
    <row r="158" spans="1:11" ht="25.5">
      <c r="A158" s="110">
        <v>5117</v>
      </c>
      <c r="B158" s="13">
        <v>822000</v>
      </c>
      <c r="C158" s="123" t="s">
        <v>662</v>
      </c>
      <c r="D158" s="18">
        <f>D159</f>
        <v>0</v>
      </c>
      <c r="E158" s="18">
        <f t="shared" si="30"/>
        <v>0</v>
      </c>
      <c r="F158" s="18">
        <f t="shared" ref="F158:K158" si="42">F159</f>
        <v>0</v>
      </c>
      <c r="G158" s="18">
        <f t="shared" si="42"/>
        <v>0</v>
      </c>
      <c r="H158" s="18">
        <f t="shared" si="42"/>
        <v>0</v>
      </c>
      <c r="I158" s="18">
        <f t="shared" si="42"/>
        <v>0</v>
      </c>
      <c r="J158" s="18">
        <f t="shared" si="42"/>
        <v>0</v>
      </c>
      <c r="K158" s="19">
        <f t="shared" si="42"/>
        <v>0</v>
      </c>
    </row>
    <row r="159" spans="1:11" ht="18.75" customHeight="1">
      <c r="A159" s="126">
        <v>5118</v>
      </c>
      <c r="B159" s="115">
        <v>822100</v>
      </c>
      <c r="C159" s="124" t="s">
        <v>478</v>
      </c>
      <c r="D159" s="20"/>
      <c r="E159" s="21">
        <f t="shared" si="30"/>
        <v>0</v>
      </c>
      <c r="F159" s="20"/>
      <c r="G159" s="20"/>
      <c r="H159" s="20"/>
      <c r="I159" s="20"/>
      <c r="J159" s="20"/>
      <c r="K159" s="22"/>
    </row>
    <row r="160" spans="1:11" ht="25.5">
      <c r="A160" s="110">
        <v>5119</v>
      </c>
      <c r="B160" s="13">
        <v>823000</v>
      </c>
      <c r="C160" s="123" t="s">
        <v>663</v>
      </c>
      <c r="D160" s="18">
        <f>D161</f>
        <v>0</v>
      </c>
      <c r="E160" s="18">
        <f t="shared" si="30"/>
        <v>0</v>
      </c>
      <c r="F160" s="18">
        <f t="shared" ref="F160:K160" si="43">F161</f>
        <v>0</v>
      </c>
      <c r="G160" s="18">
        <f t="shared" si="43"/>
        <v>0</v>
      </c>
      <c r="H160" s="18">
        <f t="shared" si="43"/>
        <v>0</v>
      </c>
      <c r="I160" s="18">
        <f t="shared" si="43"/>
        <v>0</v>
      </c>
      <c r="J160" s="18">
        <f t="shared" si="43"/>
        <v>0</v>
      </c>
      <c r="K160" s="19">
        <f t="shared" si="43"/>
        <v>0</v>
      </c>
    </row>
    <row r="161" spans="1:11" ht="18.75" customHeight="1">
      <c r="A161" s="126">
        <v>5120</v>
      </c>
      <c r="B161" s="115">
        <v>823100</v>
      </c>
      <c r="C161" s="124" t="s">
        <v>479</v>
      </c>
      <c r="D161" s="20"/>
      <c r="E161" s="21">
        <f t="shared" si="30"/>
        <v>0</v>
      </c>
      <c r="F161" s="20"/>
      <c r="G161" s="20"/>
      <c r="H161" s="20"/>
      <c r="I161" s="20"/>
      <c r="J161" s="20"/>
      <c r="K161" s="22"/>
    </row>
    <row r="162" spans="1:11" ht="18.75" customHeight="1">
      <c r="A162" s="110">
        <v>5121</v>
      </c>
      <c r="B162" s="13">
        <v>830000</v>
      </c>
      <c r="C162" s="123" t="s">
        <v>664</v>
      </c>
      <c r="D162" s="18">
        <f>D163</f>
        <v>0</v>
      </c>
      <c r="E162" s="18">
        <f t="shared" si="30"/>
        <v>0</v>
      </c>
      <c r="F162" s="18">
        <f t="shared" ref="F162:K163" si="44">F163</f>
        <v>0</v>
      </c>
      <c r="G162" s="18">
        <f t="shared" si="44"/>
        <v>0</v>
      </c>
      <c r="H162" s="18">
        <f t="shared" si="44"/>
        <v>0</v>
      </c>
      <c r="I162" s="18">
        <f t="shared" si="44"/>
        <v>0</v>
      </c>
      <c r="J162" s="18">
        <f t="shared" si="44"/>
        <v>0</v>
      </c>
      <c r="K162" s="19">
        <f t="shared" si="44"/>
        <v>0</v>
      </c>
    </row>
    <row r="163" spans="1:11" ht="18.75" customHeight="1">
      <c r="A163" s="110">
        <v>5122</v>
      </c>
      <c r="B163" s="13">
        <v>831000</v>
      </c>
      <c r="C163" s="123" t="s">
        <v>665</v>
      </c>
      <c r="D163" s="18">
        <f>D164</f>
        <v>0</v>
      </c>
      <c r="E163" s="18">
        <f t="shared" si="30"/>
        <v>0</v>
      </c>
      <c r="F163" s="18">
        <f t="shared" si="44"/>
        <v>0</v>
      </c>
      <c r="G163" s="18">
        <f t="shared" si="44"/>
        <v>0</v>
      </c>
      <c r="H163" s="18">
        <f t="shared" si="44"/>
        <v>0</v>
      </c>
      <c r="I163" s="18">
        <f t="shared" si="44"/>
        <v>0</v>
      </c>
      <c r="J163" s="18">
        <f t="shared" si="44"/>
        <v>0</v>
      </c>
      <c r="K163" s="19">
        <f t="shared" si="44"/>
        <v>0</v>
      </c>
    </row>
    <row r="164" spans="1:11" ht="18.75" customHeight="1">
      <c r="A164" s="126">
        <v>5123</v>
      </c>
      <c r="B164" s="115">
        <v>831100</v>
      </c>
      <c r="C164" s="124" t="s">
        <v>374</v>
      </c>
      <c r="D164" s="20"/>
      <c r="E164" s="21">
        <f t="shared" si="30"/>
        <v>0</v>
      </c>
      <c r="F164" s="20"/>
      <c r="G164" s="20"/>
      <c r="H164" s="20"/>
      <c r="I164" s="20"/>
      <c r="J164" s="20"/>
      <c r="K164" s="22"/>
    </row>
    <row r="165" spans="1:11" ht="25.5">
      <c r="A165" s="110">
        <v>5124</v>
      </c>
      <c r="B165" s="13">
        <v>840000</v>
      </c>
      <c r="C165" s="123" t="s">
        <v>666</v>
      </c>
      <c r="D165" s="18">
        <f>D166+D168+D174</f>
        <v>0</v>
      </c>
      <c r="E165" s="18">
        <f t="shared" si="30"/>
        <v>0</v>
      </c>
      <c r="F165" s="18">
        <f t="shared" ref="F165:K165" si="45">F166+F168+F174</f>
        <v>0</v>
      </c>
      <c r="G165" s="18">
        <f t="shared" si="45"/>
        <v>0</v>
      </c>
      <c r="H165" s="18">
        <f t="shared" si="45"/>
        <v>0</v>
      </c>
      <c r="I165" s="18">
        <f t="shared" si="45"/>
        <v>0</v>
      </c>
      <c r="J165" s="18">
        <f t="shared" si="45"/>
        <v>0</v>
      </c>
      <c r="K165" s="19">
        <f t="shared" si="45"/>
        <v>0</v>
      </c>
    </row>
    <row r="166" spans="1:11" ht="18.75" customHeight="1">
      <c r="A166" s="110">
        <v>5125</v>
      </c>
      <c r="B166" s="13">
        <v>841000</v>
      </c>
      <c r="C166" s="123" t="s">
        <v>667</v>
      </c>
      <c r="D166" s="18">
        <f>D167</f>
        <v>0</v>
      </c>
      <c r="E166" s="18">
        <f t="shared" si="30"/>
        <v>0</v>
      </c>
      <c r="F166" s="18">
        <f t="shared" ref="F166:K166" si="46">F167</f>
        <v>0</v>
      </c>
      <c r="G166" s="18">
        <f t="shared" si="46"/>
        <v>0</v>
      </c>
      <c r="H166" s="18">
        <f t="shared" si="46"/>
        <v>0</v>
      </c>
      <c r="I166" s="18">
        <f t="shared" si="46"/>
        <v>0</v>
      </c>
      <c r="J166" s="18">
        <f t="shared" si="46"/>
        <v>0</v>
      </c>
      <c r="K166" s="19">
        <f t="shared" si="46"/>
        <v>0</v>
      </c>
    </row>
    <row r="167" spans="1:11" ht="18.75" customHeight="1">
      <c r="A167" s="126">
        <v>5126</v>
      </c>
      <c r="B167" s="115">
        <v>841100</v>
      </c>
      <c r="C167" s="124" t="s">
        <v>375</v>
      </c>
      <c r="D167" s="20"/>
      <c r="E167" s="21">
        <f t="shared" si="30"/>
        <v>0</v>
      </c>
      <c r="F167" s="20"/>
      <c r="G167" s="20"/>
      <c r="H167" s="20"/>
      <c r="I167" s="20"/>
      <c r="J167" s="20"/>
      <c r="K167" s="22"/>
    </row>
    <row r="168" spans="1:11" ht="18.75" customHeight="1">
      <c r="A168" s="110">
        <v>5127</v>
      </c>
      <c r="B168" s="13">
        <v>842000</v>
      </c>
      <c r="C168" s="123" t="s">
        <v>668</v>
      </c>
      <c r="D168" s="18">
        <f>D173</f>
        <v>0</v>
      </c>
      <c r="E168" s="18">
        <f t="shared" si="30"/>
        <v>0</v>
      </c>
      <c r="F168" s="18">
        <f t="shared" ref="F168:K168" si="47">F173</f>
        <v>0</v>
      </c>
      <c r="G168" s="18">
        <f t="shared" si="47"/>
        <v>0</v>
      </c>
      <c r="H168" s="18">
        <f t="shared" si="47"/>
        <v>0</v>
      </c>
      <c r="I168" s="18">
        <f t="shared" si="47"/>
        <v>0</v>
      </c>
      <c r="J168" s="18">
        <f t="shared" si="47"/>
        <v>0</v>
      </c>
      <c r="K168" s="19">
        <f t="shared" si="47"/>
        <v>0</v>
      </c>
    </row>
    <row r="169" spans="1:11">
      <c r="A169" s="646" t="s">
        <v>451</v>
      </c>
      <c r="B169" s="647" t="s">
        <v>452</v>
      </c>
      <c r="C169" s="648" t="s">
        <v>453</v>
      </c>
      <c r="D169" s="638" t="s">
        <v>784</v>
      </c>
      <c r="E169" s="638" t="s">
        <v>385</v>
      </c>
      <c r="F169" s="638"/>
      <c r="G169" s="638"/>
      <c r="H169" s="638"/>
      <c r="I169" s="638"/>
      <c r="J169" s="638"/>
      <c r="K169" s="644"/>
    </row>
    <row r="170" spans="1:11">
      <c r="A170" s="646"/>
      <c r="B170" s="647"/>
      <c r="C170" s="648"/>
      <c r="D170" s="638"/>
      <c r="E170" s="648" t="s">
        <v>343</v>
      </c>
      <c r="F170" s="638" t="s">
        <v>787</v>
      </c>
      <c r="G170" s="638"/>
      <c r="H170" s="638"/>
      <c r="I170" s="638"/>
      <c r="J170" s="638" t="s">
        <v>786</v>
      </c>
      <c r="K170" s="644" t="s">
        <v>59</v>
      </c>
    </row>
    <row r="171" spans="1:11" ht="25.5">
      <c r="A171" s="646"/>
      <c r="B171" s="647"/>
      <c r="C171" s="648"/>
      <c r="D171" s="638"/>
      <c r="E171" s="648"/>
      <c r="F171" s="13" t="s">
        <v>386</v>
      </c>
      <c r="G171" s="13" t="s">
        <v>387</v>
      </c>
      <c r="H171" s="13" t="s">
        <v>785</v>
      </c>
      <c r="I171" s="13" t="s">
        <v>58</v>
      </c>
      <c r="J171" s="638"/>
      <c r="K171" s="644"/>
    </row>
    <row r="172" spans="1:11">
      <c r="A172" s="24" t="s">
        <v>344</v>
      </c>
      <c r="B172" s="23" t="s">
        <v>345</v>
      </c>
      <c r="C172" s="23" t="s">
        <v>346</v>
      </c>
      <c r="D172" s="23" t="s">
        <v>347</v>
      </c>
      <c r="E172" s="23" t="s">
        <v>348</v>
      </c>
      <c r="F172" s="23" t="s">
        <v>349</v>
      </c>
      <c r="G172" s="23" t="s">
        <v>350</v>
      </c>
      <c r="H172" s="23" t="s">
        <v>351</v>
      </c>
      <c r="I172" s="23" t="s">
        <v>352</v>
      </c>
      <c r="J172" s="23" t="s">
        <v>353</v>
      </c>
      <c r="K172" s="25" t="s">
        <v>354</v>
      </c>
    </row>
    <row r="173" spans="1:11" ht="22.5" customHeight="1">
      <c r="A173" s="126">
        <v>5128</v>
      </c>
      <c r="B173" s="115">
        <v>842100</v>
      </c>
      <c r="C173" s="124" t="s">
        <v>376</v>
      </c>
      <c r="D173" s="20"/>
      <c r="E173" s="21">
        <f t="shared" si="30"/>
        <v>0</v>
      </c>
      <c r="F173" s="20"/>
      <c r="G173" s="20"/>
      <c r="H173" s="20"/>
      <c r="I173" s="20"/>
      <c r="J173" s="20"/>
      <c r="K173" s="22"/>
    </row>
    <row r="174" spans="1:11">
      <c r="A174" s="110">
        <v>5129</v>
      </c>
      <c r="B174" s="13">
        <v>843000</v>
      </c>
      <c r="C174" s="123" t="s">
        <v>669</v>
      </c>
      <c r="D174" s="18">
        <f>D175</f>
        <v>0</v>
      </c>
      <c r="E174" s="18">
        <f t="shared" si="30"/>
        <v>0</v>
      </c>
      <c r="F174" s="18">
        <f t="shared" ref="F174:K174" si="48">F175</f>
        <v>0</v>
      </c>
      <c r="G174" s="18">
        <f t="shared" si="48"/>
        <v>0</v>
      </c>
      <c r="H174" s="18">
        <f t="shared" si="48"/>
        <v>0</v>
      </c>
      <c r="I174" s="18">
        <f t="shared" si="48"/>
        <v>0</v>
      </c>
      <c r="J174" s="18">
        <f t="shared" si="48"/>
        <v>0</v>
      </c>
      <c r="K174" s="19">
        <f t="shared" si="48"/>
        <v>0</v>
      </c>
    </row>
    <row r="175" spans="1:11" ht="22.5" customHeight="1">
      <c r="A175" s="126">
        <v>5130</v>
      </c>
      <c r="B175" s="115">
        <v>843100</v>
      </c>
      <c r="C175" s="124" t="s">
        <v>377</v>
      </c>
      <c r="D175" s="20"/>
      <c r="E175" s="21">
        <f t="shared" si="30"/>
        <v>0</v>
      </c>
      <c r="F175" s="20"/>
      <c r="G175" s="20"/>
      <c r="H175" s="20"/>
      <c r="I175" s="20"/>
      <c r="J175" s="20"/>
      <c r="K175" s="22"/>
    </row>
    <row r="176" spans="1:11" ht="25.5">
      <c r="A176" s="110">
        <v>5131</v>
      </c>
      <c r="B176" s="13">
        <v>900000</v>
      </c>
      <c r="C176" s="123" t="s">
        <v>670</v>
      </c>
      <c r="D176" s="18">
        <f>D177+D200</f>
        <v>0</v>
      </c>
      <c r="E176" s="18">
        <f t="shared" ref="E176:E211" si="49">SUM(F176:K176)</f>
        <v>0</v>
      </c>
      <c r="F176" s="18">
        <f t="shared" ref="F176:K176" si="50">F177+F200</f>
        <v>0</v>
      </c>
      <c r="G176" s="18">
        <f t="shared" si="50"/>
        <v>0</v>
      </c>
      <c r="H176" s="18">
        <f t="shared" si="50"/>
        <v>0</v>
      </c>
      <c r="I176" s="18">
        <f t="shared" si="50"/>
        <v>0</v>
      </c>
      <c r="J176" s="18">
        <f t="shared" si="50"/>
        <v>0</v>
      </c>
      <c r="K176" s="19">
        <f t="shared" si="50"/>
        <v>0</v>
      </c>
    </row>
    <row r="177" spans="1:11">
      <c r="A177" s="110">
        <v>5132</v>
      </c>
      <c r="B177" s="13">
        <v>910000</v>
      </c>
      <c r="C177" s="123" t="s">
        <v>671</v>
      </c>
      <c r="D177" s="18">
        <f>D178+D188</f>
        <v>0</v>
      </c>
      <c r="E177" s="18">
        <f t="shared" si="49"/>
        <v>0</v>
      </c>
      <c r="F177" s="18">
        <f t="shared" ref="F177:K177" si="51">F178+F188</f>
        <v>0</v>
      </c>
      <c r="G177" s="18">
        <f t="shared" si="51"/>
        <v>0</v>
      </c>
      <c r="H177" s="18">
        <f t="shared" si="51"/>
        <v>0</v>
      </c>
      <c r="I177" s="18">
        <f t="shared" si="51"/>
        <v>0</v>
      </c>
      <c r="J177" s="18">
        <f t="shared" si="51"/>
        <v>0</v>
      </c>
      <c r="K177" s="19">
        <f t="shared" si="51"/>
        <v>0</v>
      </c>
    </row>
    <row r="178" spans="1:11" ht="25.5">
      <c r="A178" s="110">
        <v>5133</v>
      </c>
      <c r="B178" s="13">
        <v>911000</v>
      </c>
      <c r="C178" s="123" t="s">
        <v>672</v>
      </c>
      <c r="D178" s="18">
        <f>SUM(D179:D187)</f>
        <v>0</v>
      </c>
      <c r="E178" s="18">
        <f t="shared" si="49"/>
        <v>0</v>
      </c>
      <c r="F178" s="18">
        <f t="shared" ref="F178:K178" si="52">SUM(F179:F187)</f>
        <v>0</v>
      </c>
      <c r="G178" s="18">
        <f t="shared" si="52"/>
        <v>0</v>
      </c>
      <c r="H178" s="18">
        <f t="shared" si="52"/>
        <v>0</v>
      </c>
      <c r="I178" s="18">
        <f t="shared" si="52"/>
        <v>0</v>
      </c>
      <c r="J178" s="18">
        <f t="shared" si="52"/>
        <v>0</v>
      </c>
      <c r="K178" s="19">
        <f t="shared" si="52"/>
        <v>0</v>
      </c>
    </row>
    <row r="179" spans="1:11" ht="25.5">
      <c r="A179" s="126">
        <v>5134</v>
      </c>
      <c r="B179" s="115">
        <v>911100</v>
      </c>
      <c r="C179" s="124" t="s">
        <v>20</v>
      </c>
      <c r="D179" s="20"/>
      <c r="E179" s="21">
        <f t="shared" si="49"/>
        <v>0</v>
      </c>
      <c r="F179" s="20"/>
      <c r="G179" s="20"/>
      <c r="H179" s="20"/>
      <c r="I179" s="20"/>
      <c r="J179" s="20"/>
      <c r="K179" s="22"/>
    </row>
    <row r="180" spans="1:11" ht="22.5" customHeight="1">
      <c r="A180" s="126">
        <v>5135</v>
      </c>
      <c r="B180" s="115">
        <v>911200</v>
      </c>
      <c r="C180" s="124" t="s">
        <v>21</v>
      </c>
      <c r="D180" s="20"/>
      <c r="E180" s="21">
        <f t="shared" si="49"/>
        <v>0</v>
      </c>
      <c r="F180" s="20"/>
      <c r="G180" s="20"/>
      <c r="H180" s="20"/>
      <c r="I180" s="20"/>
      <c r="J180" s="20"/>
      <c r="K180" s="22"/>
    </row>
    <row r="181" spans="1:11" ht="25.5">
      <c r="A181" s="126">
        <v>5136</v>
      </c>
      <c r="B181" s="115">
        <v>911300</v>
      </c>
      <c r="C181" s="124" t="s">
        <v>22</v>
      </c>
      <c r="D181" s="20"/>
      <c r="E181" s="21">
        <f t="shared" si="49"/>
        <v>0</v>
      </c>
      <c r="F181" s="20"/>
      <c r="G181" s="20"/>
      <c r="H181" s="20"/>
      <c r="I181" s="20"/>
      <c r="J181" s="20"/>
      <c r="K181" s="22"/>
    </row>
    <row r="182" spans="1:11" ht="22.5" customHeight="1">
      <c r="A182" s="126">
        <v>5137</v>
      </c>
      <c r="B182" s="115">
        <v>911400</v>
      </c>
      <c r="C182" s="124" t="s">
        <v>23</v>
      </c>
      <c r="D182" s="20"/>
      <c r="E182" s="21">
        <f t="shared" si="49"/>
        <v>0</v>
      </c>
      <c r="F182" s="20"/>
      <c r="G182" s="20"/>
      <c r="H182" s="20"/>
      <c r="I182" s="20"/>
      <c r="J182" s="20"/>
      <c r="K182" s="22"/>
    </row>
    <row r="183" spans="1:11" ht="22.5" customHeight="1">
      <c r="A183" s="126">
        <v>5138</v>
      </c>
      <c r="B183" s="115">
        <v>911500</v>
      </c>
      <c r="C183" s="124" t="s">
        <v>315</v>
      </c>
      <c r="D183" s="20"/>
      <c r="E183" s="21">
        <f t="shared" si="49"/>
        <v>0</v>
      </c>
      <c r="F183" s="20"/>
      <c r="G183" s="20"/>
      <c r="H183" s="20"/>
      <c r="I183" s="20"/>
      <c r="J183" s="20"/>
      <c r="K183" s="22"/>
    </row>
    <row r="184" spans="1:11" ht="22.5" customHeight="1">
      <c r="A184" s="126">
        <v>5139</v>
      </c>
      <c r="B184" s="115">
        <v>911600</v>
      </c>
      <c r="C184" s="124" t="s">
        <v>526</v>
      </c>
      <c r="D184" s="20"/>
      <c r="E184" s="21">
        <f t="shared" si="49"/>
        <v>0</v>
      </c>
      <c r="F184" s="20"/>
      <c r="G184" s="20"/>
      <c r="H184" s="20"/>
      <c r="I184" s="20"/>
      <c r="J184" s="20"/>
      <c r="K184" s="22"/>
    </row>
    <row r="185" spans="1:11" ht="22.5" customHeight="1">
      <c r="A185" s="126">
        <v>5140</v>
      </c>
      <c r="B185" s="115">
        <v>911700</v>
      </c>
      <c r="C185" s="124" t="s">
        <v>24</v>
      </c>
      <c r="D185" s="20"/>
      <c r="E185" s="21">
        <f t="shared" si="49"/>
        <v>0</v>
      </c>
      <c r="F185" s="20"/>
      <c r="G185" s="20"/>
      <c r="H185" s="20"/>
      <c r="I185" s="20"/>
      <c r="J185" s="20"/>
      <c r="K185" s="22"/>
    </row>
    <row r="186" spans="1:11" ht="22.5" customHeight="1">
      <c r="A186" s="126">
        <v>5141</v>
      </c>
      <c r="B186" s="115">
        <v>911800</v>
      </c>
      <c r="C186" s="124" t="s">
        <v>25</v>
      </c>
      <c r="D186" s="20"/>
      <c r="E186" s="21">
        <f t="shared" si="49"/>
        <v>0</v>
      </c>
      <c r="F186" s="20"/>
      <c r="G186" s="20"/>
      <c r="H186" s="20"/>
      <c r="I186" s="20"/>
      <c r="J186" s="20"/>
      <c r="K186" s="22"/>
    </row>
    <row r="187" spans="1:11" ht="22.5" customHeight="1">
      <c r="A187" s="126">
        <v>5142</v>
      </c>
      <c r="B187" s="115">
        <v>911900</v>
      </c>
      <c r="C187" s="124" t="s">
        <v>156</v>
      </c>
      <c r="D187" s="20"/>
      <c r="E187" s="21">
        <f t="shared" si="49"/>
        <v>0</v>
      </c>
      <c r="F187" s="20"/>
      <c r="G187" s="20"/>
      <c r="H187" s="20"/>
      <c r="I187" s="20"/>
      <c r="J187" s="20"/>
      <c r="K187" s="22"/>
    </row>
    <row r="188" spans="1:11" ht="25.5">
      <c r="A188" s="110">
        <v>5143</v>
      </c>
      <c r="B188" s="13">
        <v>912000</v>
      </c>
      <c r="C188" s="123" t="s">
        <v>673</v>
      </c>
      <c r="D188" s="18">
        <f>SUM(D189:D199)</f>
        <v>0</v>
      </c>
      <c r="E188" s="18">
        <f t="shared" si="49"/>
        <v>0</v>
      </c>
      <c r="F188" s="18">
        <f t="shared" ref="F188:K188" si="53">SUM(F189:F199)</f>
        <v>0</v>
      </c>
      <c r="G188" s="18">
        <f t="shared" si="53"/>
        <v>0</v>
      </c>
      <c r="H188" s="18">
        <f t="shared" si="53"/>
        <v>0</v>
      </c>
      <c r="I188" s="18">
        <f t="shared" si="53"/>
        <v>0</v>
      </c>
      <c r="J188" s="18">
        <f t="shared" si="53"/>
        <v>0</v>
      </c>
      <c r="K188" s="19">
        <f t="shared" si="53"/>
        <v>0</v>
      </c>
    </row>
    <row r="189" spans="1:11" ht="25.5">
      <c r="A189" s="126">
        <v>5144</v>
      </c>
      <c r="B189" s="115">
        <v>912100</v>
      </c>
      <c r="C189" s="124" t="s">
        <v>634</v>
      </c>
      <c r="D189" s="20"/>
      <c r="E189" s="21">
        <f t="shared" si="49"/>
        <v>0</v>
      </c>
      <c r="F189" s="20"/>
      <c r="G189" s="20"/>
      <c r="H189" s="20"/>
      <c r="I189" s="20"/>
      <c r="J189" s="20"/>
      <c r="K189" s="22"/>
    </row>
    <row r="190" spans="1:11" ht="22.5" customHeight="1">
      <c r="A190" s="126">
        <v>5145</v>
      </c>
      <c r="B190" s="115">
        <v>912200</v>
      </c>
      <c r="C190" s="124" t="s">
        <v>157</v>
      </c>
      <c r="D190" s="20"/>
      <c r="E190" s="21">
        <f t="shared" si="49"/>
        <v>0</v>
      </c>
      <c r="F190" s="20"/>
      <c r="G190" s="20"/>
      <c r="H190" s="20"/>
      <c r="I190" s="20"/>
      <c r="J190" s="20"/>
      <c r="K190" s="22"/>
    </row>
    <row r="191" spans="1:11" ht="22.5" customHeight="1">
      <c r="A191" s="126">
        <v>5146</v>
      </c>
      <c r="B191" s="115">
        <v>912300</v>
      </c>
      <c r="C191" s="124" t="s">
        <v>158</v>
      </c>
      <c r="D191" s="20"/>
      <c r="E191" s="21">
        <f t="shared" si="49"/>
        <v>0</v>
      </c>
      <c r="F191" s="20"/>
      <c r="G191" s="20"/>
      <c r="H191" s="20"/>
      <c r="I191" s="20"/>
      <c r="J191" s="20"/>
      <c r="K191" s="22"/>
    </row>
    <row r="192" spans="1:11" ht="22.5" customHeight="1">
      <c r="A192" s="126">
        <v>5147</v>
      </c>
      <c r="B192" s="115">
        <v>912400</v>
      </c>
      <c r="C192" s="124" t="s">
        <v>674</v>
      </c>
      <c r="D192" s="20"/>
      <c r="E192" s="21">
        <f t="shared" si="49"/>
        <v>0</v>
      </c>
      <c r="F192" s="20"/>
      <c r="G192" s="20"/>
      <c r="H192" s="20"/>
      <c r="I192" s="20"/>
      <c r="J192" s="20"/>
      <c r="K192" s="22"/>
    </row>
    <row r="193" spans="1:11" ht="25.5">
      <c r="A193" s="126">
        <v>5148</v>
      </c>
      <c r="B193" s="115">
        <v>912500</v>
      </c>
      <c r="C193" s="124" t="s">
        <v>553</v>
      </c>
      <c r="D193" s="20"/>
      <c r="E193" s="21">
        <f t="shared" si="49"/>
        <v>0</v>
      </c>
      <c r="F193" s="20"/>
      <c r="G193" s="20"/>
      <c r="H193" s="20"/>
      <c r="I193" s="20"/>
      <c r="J193" s="20"/>
      <c r="K193" s="22"/>
    </row>
    <row r="194" spans="1:11" ht="22.5" customHeight="1">
      <c r="A194" s="126">
        <v>5149</v>
      </c>
      <c r="B194" s="115">
        <v>912600</v>
      </c>
      <c r="C194" s="124" t="s">
        <v>554</v>
      </c>
      <c r="D194" s="20"/>
      <c r="E194" s="21">
        <f t="shared" si="49"/>
        <v>0</v>
      </c>
      <c r="F194" s="20"/>
      <c r="G194" s="20"/>
      <c r="H194" s="20"/>
      <c r="I194" s="20"/>
      <c r="J194" s="20"/>
      <c r="K194" s="22"/>
    </row>
    <row r="195" spans="1:11">
      <c r="A195" s="646" t="s">
        <v>451</v>
      </c>
      <c r="B195" s="647" t="s">
        <v>452</v>
      </c>
      <c r="C195" s="648" t="s">
        <v>453</v>
      </c>
      <c r="D195" s="638" t="s">
        <v>784</v>
      </c>
      <c r="E195" s="638" t="s">
        <v>385</v>
      </c>
      <c r="F195" s="638"/>
      <c r="G195" s="638"/>
      <c r="H195" s="638"/>
      <c r="I195" s="638"/>
      <c r="J195" s="638"/>
      <c r="K195" s="644"/>
    </row>
    <row r="196" spans="1:11">
      <c r="A196" s="646"/>
      <c r="B196" s="647"/>
      <c r="C196" s="648"/>
      <c r="D196" s="638"/>
      <c r="E196" s="648" t="s">
        <v>343</v>
      </c>
      <c r="F196" s="638" t="s">
        <v>787</v>
      </c>
      <c r="G196" s="638"/>
      <c r="H196" s="638"/>
      <c r="I196" s="638"/>
      <c r="J196" s="638" t="s">
        <v>786</v>
      </c>
      <c r="K196" s="644" t="s">
        <v>59</v>
      </c>
    </row>
    <row r="197" spans="1:11" ht="25.5">
      <c r="A197" s="646"/>
      <c r="B197" s="647"/>
      <c r="C197" s="648"/>
      <c r="D197" s="638"/>
      <c r="E197" s="648"/>
      <c r="F197" s="13" t="s">
        <v>386</v>
      </c>
      <c r="G197" s="13" t="s">
        <v>387</v>
      </c>
      <c r="H197" s="13" t="s">
        <v>785</v>
      </c>
      <c r="I197" s="13" t="s">
        <v>58</v>
      </c>
      <c r="J197" s="638"/>
      <c r="K197" s="644"/>
    </row>
    <row r="198" spans="1:11">
      <c r="A198" s="24" t="s">
        <v>344</v>
      </c>
      <c r="B198" s="23" t="s">
        <v>345</v>
      </c>
      <c r="C198" s="23" t="s">
        <v>346</v>
      </c>
      <c r="D198" s="23" t="s">
        <v>347</v>
      </c>
      <c r="E198" s="23" t="s">
        <v>348</v>
      </c>
      <c r="F198" s="23" t="s">
        <v>349</v>
      </c>
      <c r="G198" s="23" t="s">
        <v>350</v>
      </c>
      <c r="H198" s="23" t="s">
        <v>351</v>
      </c>
      <c r="I198" s="23" t="s">
        <v>352</v>
      </c>
      <c r="J198" s="23" t="s">
        <v>353</v>
      </c>
      <c r="K198" s="25" t="s">
        <v>354</v>
      </c>
    </row>
    <row r="199" spans="1:11" ht="17.25" customHeight="1">
      <c r="A199" s="126">
        <v>5150</v>
      </c>
      <c r="B199" s="115">
        <v>912900</v>
      </c>
      <c r="C199" s="124" t="s">
        <v>555</v>
      </c>
      <c r="D199" s="20"/>
      <c r="E199" s="21">
        <f t="shared" si="49"/>
        <v>0</v>
      </c>
      <c r="F199" s="20"/>
      <c r="G199" s="20"/>
      <c r="H199" s="20"/>
      <c r="I199" s="20"/>
      <c r="J199" s="20"/>
      <c r="K199" s="22"/>
    </row>
    <row r="200" spans="1:11" ht="27.75" customHeight="1">
      <c r="A200" s="110">
        <v>5151</v>
      </c>
      <c r="B200" s="13">
        <v>920000</v>
      </c>
      <c r="C200" s="123" t="s">
        <v>675</v>
      </c>
      <c r="D200" s="18">
        <f>D201+D211</f>
        <v>0</v>
      </c>
      <c r="E200" s="18">
        <f t="shared" si="49"/>
        <v>0</v>
      </c>
      <c r="F200" s="18">
        <f t="shared" ref="F200:K200" si="54">F201+F211</f>
        <v>0</v>
      </c>
      <c r="G200" s="18">
        <f t="shared" si="54"/>
        <v>0</v>
      </c>
      <c r="H200" s="18">
        <f t="shared" si="54"/>
        <v>0</v>
      </c>
      <c r="I200" s="18">
        <f t="shared" si="54"/>
        <v>0</v>
      </c>
      <c r="J200" s="18">
        <f t="shared" si="54"/>
        <v>0</v>
      </c>
      <c r="K200" s="19">
        <f t="shared" si="54"/>
        <v>0</v>
      </c>
    </row>
    <row r="201" spans="1:11" ht="27.75" customHeight="1">
      <c r="A201" s="110">
        <v>5152</v>
      </c>
      <c r="B201" s="13">
        <v>921000</v>
      </c>
      <c r="C201" s="123" t="s">
        <v>676</v>
      </c>
      <c r="D201" s="18">
        <f>SUM(D202:D210)</f>
        <v>0</v>
      </c>
      <c r="E201" s="18">
        <f t="shared" si="49"/>
        <v>0</v>
      </c>
      <c r="F201" s="18">
        <f t="shared" ref="F201:K201" si="55">SUM(F202:F210)</f>
        <v>0</v>
      </c>
      <c r="G201" s="18">
        <f t="shared" si="55"/>
        <v>0</v>
      </c>
      <c r="H201" s="18">
        <f t="shared" si="55"/>
        <v>0</v>
      </c>
      <c r="I201" s="18">
        <f t="shared" si="55"/>
        <v>0</v>
      </c>
      <c r="J201" s="18">
        <f t="shared" si="55"/>
        <v>0</v>
      </c>
      <c r="K201" s="19">
        <f t="shared" si="55"/>
        <v>0</v>
      </c>
    </row>
    <row r="202" spans="1:11" ht="27.75" customHeight="1">
      <c r="A202" s="126">
        <v>5153</v>
      </c>
      <c r="B202" s="115">
        <v>921100</v>
      </c>
      <c r="C202" s="124" t="s">
        <v>556</v>
      </c>
      <c r="D202" s="20"/>
      <c r="E202" s="21">
        <f t="shared" si="49"/>
        <v>0</v>
      </c>
      <c r="F202" s="20"/>
      <c r="G202" s="20"/>
      <c r="H202" s="20"/>
      <c r="I202" s="20"/>
      <c r="J202" s="20"/>
      <c r="K202" s="22"/>
    </row>
    <row r="203" spans="1:11" ht="27.75" customHeight="1">
      <c r="A203" s="126">
        <v>5154</v>
      </c>
      <c r="B203" s="115">
        <v>921200</v>
      </c>
      <c r="C203" s="124" t="s">
        <v>557</v>
      </c>
      <c r="D203" s="20"/>
      <c r="E203" s="21">
        <f t="shared" si="49"/>
        <v>0</v>
      </c>
      <c r="F203" s="20"/>
      <c r="G203" s="20"/>
      <c r="H203" s="20"/>
      <c r="I203" s="20"/>
      <c r="J203" s="20"/>
      <c r="K203" s="22"/>
    </row>
    <row r="204" spans="1:11" ht="27.75" customHeight="1">
      <c r="A204" s="126">
        <v>5155</v>
      </c>
      <c r="B204" s="115">
        <v>921300</v>
      </c>
      <c r="C204" s="124" t="s">
        <v>558</v>
      </c>
      <c r="D204" s="20"/>
      <c r="E204" s="21">
        <f t="shared" si="49"/>
        <v>0</v>
      </c>
      <c r="F204" s="20"/>
      <c r="G204" s="20"/>
      <c r="H204" s="20"/>
      <c r="I204" s="20"/>
      <c r="J204" s="20"/>
      <c r="K204" s="22"/>
    </row>
    <row r="205" spans="1:11" ht="27.75" customHeight="1">
      <c r="A205" s="126">
        <v>5156</v>
      </c>
      <c r="B205" s="115">
        <v>921400</v>
      </c>
      <c r="C205" s="124" t="s">
        <v>677</v>
      </c>
      <c r="D205" s="20"/>
      <c r="E205" s="21">
        <f t="shared" si="49"/>
        <v>0</v>
      </c>
      <c r="F205" s="20"/>
      <c r="G205" s="20"/>
      <c r="H205" s="20"/>
      <c r="I205" s="20"/>
      <c r="J205" s="20"/>
      <c r="K205" s="22"/>
    </row>
    <row r="206" spans="1:11" ht="27.75" customHeight="1">
      <c r="A206" s="126">
        <v>5157</v>
      </c>
      <c r="B206" s="115">
        <v>921500</v>
      </c>
      <c r="C206" s="124" t="s">
        <v>316</v>
      </c>
      <c r="D206" s="20"/>
      <c r="E206" s="21">
        <f t="shared" si="49"/>
        <v>0</v>
      </c>
      <c r="F206" s="20"/>
      <c r="G206" s="20"/>
      <c r="H206" s="20"/>
      <c r="I206" s="20"/>
      <c r="J206" s="20"/>
      <c r="K206" s="22"/>
    </row>
    <row r="207" spans="1:11" ht="27.75" customHeight="1">
      <c r="A207" s="126">
        <v>5158</v>
      </c>
      <c r="B207" s="115">
        <v>921600</v>
      </c>
      <c r="C207" s="124" t="s">
        <v>26</v>
      </c>
      <c r="D207" s="20"/>
      <c r="E207" s="21">
        <f t="shared" si="49"/>
        <v>0</v>
      </c>
      <c r="F207" s="20"/>
      <c r="G207" s="20"/>
      <c r="H207" s="20"/>
      <c r="I207" s="20"/>
      <c r="J207" s="20"/>
      <c r="K207" s="22"/>
    </row>
    <row r="208" spans="1:11" ht="27.75" customHeight="1">
      <c r="A208" s="126">
        <v>5159</v>
      </c>
      <c r="B208" s="115">
        <v>921700</v>
      </c>
      <c r="C208" s="124" t="s">
        <v>265</v>
      </c>
      <c r="D208" s="20"/>
      <c r="E208" s="21">
        <f t="shared" si="49"/>
        <v>0</v>
      </c>
      <c r="F208" s="20"/>
      <c r="G208" s="20"/>
      <c r="H208" s="20"/>
      <c r="I208" s="20"/>
      <c r="J208" s="20"/>
      <c r="K208" s="22"/>
    </row>
    <row r="209" spans="1:11" ht="27.75" customHeight="1">
      <c r="A209" s="126">
        <v>5160</v>
      </c>
      <c r="B209" s="115">
        <v>921800</v>
      </c>
      <c r="C209" s="124" t="s">
        <v>266</v>
      </c>
      <c r="D209" s="20"/>
      <c r="E209" s="21">
        <f t="shared" si="49"/>
        <v>0</v>
      </c>
      <c r="F209" s="20"/>
      <c r="G209" s="20"/>
      <c r="H209" s="20"/>
      <c r="I209" s="20"/>
      <c r="J209" s="20"/>
      <c r="K209" s="22"/>
    </row>
    <row r="210" spans="1:11" ht="27.75" customHeight="1">
      <c r="A210" s="126">
        <v>5161</v>
      </c>
      <c r="B210" s="115">
        <v>921900</v>
      </c>
      <c r="C210" s="124" t="s">
        <v>38</v>
      </c>
      <c r="D210" s="20"/>
      <c r="E210" s="21">
        <f t="shared" si="49"/>
        <v>0</v>
      </c>
      <c r="F210" s="20"/>
      <c r="G210" s="20"/>
      <c r="H210" s="20"/>
      <c r="I210" s="20"/>
      <c r="J210" s="20"/>
      <c r="K210" s="22"/>
    </row>
    <row r="211" spans="1:11" ht="27.75" customHeight="1">
      <c r="A211" s="110">
        <v>5162</v>
      </c>
      <c r="B211" s="13">
        <v>922000</v>
      </c>
      <c r="C211" s="123" t="s">
        <v>678</v>
      </c>
      <c r="D211" s="18">
        <f>SUM(D212:D223)</f>
        <v>0</v>
      </c>
      <c r="E211" s="18">
        <f t="shared" si="49"/>
        <v>0</v>
      </c>
      <c r="F211" s="18">
        <f t="shared" ref="F211:K211" si="56">SUM(F212:F223)</f>
        <v>0</v>
      </c>
      <c r="G211" s="18">
        <f t="shared" si="56"/>
        <v>0</v>
      </c>
      <c r="H211" s="18">
        <f t="shared" si="56"/>
        <v>0</v>
      </c>
      <c r="I211" s="18">
        <f t="shared" si="56"/>
        <v>0</v>
      </c>
      <c r="J211" s="18">
        <f t="shared" si="56"/>
        <v>0</v>
      </c>
      <c r="K211" s="19">
        <f t="shared" si="56"/>
        <v>0</v>
      </c>
    </row>
    <row r="212" spans="1:11" ht="27.75" customHeight="1">
      <c r="A212" s="126">
        <v>5163</v>
      </c>
      <c r="B212" s="115">
        <v>922100</v>
      </c>
      <c r="C212" s="124" t="s">
        <v>39</v>
      </c>
      <c r="D212" s="20"/>
      <c r="E212" s="21">
        <f t="shared" ref="E212:E224" si="57">SUM(F212:K212)</f>
        <v>0</v>
      </c>
      <c r="F212" s="20"/>
      <c r="G212" s="20"/>
      <c r="H212" s="20"/>
      <c r="I212" s="20"/>
      <c r="J212" s="20"/>
      <c r="K212" s="22"/>
    </row>
    <row r="213" spans="1:11" ht="27.75" customHeight="1">
      <c r="A213" s="126">
        <v>5164</v>
      </c>
      <c r="B213" s="115">
        <v>922200</v>
      </c>
      <c r="C213" s="124" t="s">
        <v>40</v>
      </c>
      <c r="D213" s="20"/>
      <c r="E213" s="21">
        <f t="shared" si="57"/>
        <v>0</v>
      </c>
      <c r="F213" s="20"/>
      <c r="G213" s="20"/>
      <c r="H213" s="20"/>
      <c r="I213" s="20"/>
      <c r="J213" s="20"/>
      <c r="K213" s="22"/>
    </row>
    <row r="214" spans="1:11" ht="27.75" customHeight="1">
      <c r="A214" s="126">
        <v>5165</v>
      </c>
      <c r="B214" s="115">
        <v>922300</v>
      </c>
      <c r="C214" s="124" t="s">
        <v>93</v>
      </c>
      <c r="D214" s="20"/>
      <c r="E214" s="21">
        <f t="shared" si="57"/>
        <v>0</v>
      </c>
      <c r="F214" s="20"/>
      <c r="G214" s="20"/>
      <c r="H214" s="20"/>
      <c r="I214" s="20"/>
      <c r="J214" s="20"/>
      <c r="K214" s="22"/>
    </row>
    <row r="215" spans="1:11" ht="27.75" customHeight="1">
      <c r="A215" s="126">
        <v>5166</v>
      </c>
      <c r="B215" s="115">
        <v>922400</v>
      </c>
      <c r="C215" s="124" t="s">
        <v>94</v>
      </c>
      <c r="D215" s="20"/>
      <c r="E215" s="21">
        <f t="shared" si="57"/>
        <v>0</v>
      </c>
      <c r="F215" s="20"/>
      <c r="G215" s="20"/>
      <c r="H215" s="20"/>
      <c r="I215" s="20"/>
      <c r="J215" s="20"/>
      <c r="K215" s="22"/>
    </row>
    <row r="216" spans="1:11" ht="27.75" customHeight="1">
      <c r="A216" s="126">
        <v>5167</v>
      </c>
      <c r="B216" s="115">
        <v>922500</v>
      </c>
      <c r="C216" s="124" t="s">
        <v>162</v>
      </c>
      <c r="D216" s="20"/>
      <c r="E216" s="21">
        <f t="shared" si="57"/>
        <v>0</v>
      </c>
      <c r="F216" s="20"/>
      <c r="G216" s="20"/>
      <c r="H216" s="20"/>
      <c r="I216" s="20"/>
      <c r="J216" s="20"/>
      <c r="K216" s="22"/>
    </row>
    <row r="217" spans="1:11">
      <c r="A217" s="646" t="s">
        <v>451</v>
      </c>
      <c r="B217" s="647" t="s">
        <v>452</v>
      </c>
      <c r="C217" s="648" t="s">
        <v>453</v>
      </c>
      <c r="D217" s="638" t="s">
        <v>784</v>
      </c>
      <c r="E217" s="638" t="s">
        <v>385</v>
      </c>
      <c r="F217" s="638"/>
      <c r="G217" s="638"/>
      <c r="H217" s="638"/>
      <c r="I217" s="638"/>
      <c r="J217" s="638"/>
      <c r="K217" s="644"/>
    </row>
    <row r="218" spans="1:11">
      <c r="A218" s="646"/>
      <c r="B218" s="647"/>
      <c r="C218" s="648"/>
      <c r="D218" s="638"/>
      <c r="E218" s="648" t="s">
        <v>343</v>
      </c>
      <c r="F218" s="638" t="s">
        <v>787</v>
      </c>
      <c r="G218" s="638"/>
      <c r="H218" s="638"/>
      <c r="I218" s="638"/>
      <c r="J218" s="638" t="s">
        <v>786</v>
      </c>
      <c r="K218" s="644" t="s">
        <v>59</v>
      </c>
    </row>
    <row r="219" spans="1:11" ht="25.5">
      <c r="A219" s="646"/>
      <c r="B219" s="647"/>
      <c r="C219" s="648"/>
      <c r="D219" s="638"/>
      <c r="E219" s="648"/>
      <c r="F219" s="13" t="s">
        <v>386</v>
      </c>
      <c r="G219" s="13" t="s">
        <v>387</v>
      </c>
      <c r="H219" s="13" t="s">
        <v>785</v>
      </c>
      <c r="I219" s="13" t="s">
        <v>58</v>
      </c>
      <c r="J219" s="638"/>
      <c r="K219" s="644"/>
    </row>
    <row r="220" spans="1:11">
      <c r="A220" s="24" t="s">
        <v>344</v>
      </c>
      <c r="B220" s="23" t="s">
        <v>345</v>
      </c>
      <c r="C220" s="23" t="s">
        <v>346</v>
      </c>
      <c r="D220" s="23" t="s">
        <v>347</v>
      </c>
      <c r="E220" s="23" t="s">
        <v>348</v>
      </c>
      <c r="F220" s="23" t="s">
        <v>349</v>
      </c>
      <c r="G220" s="23" t="s">
        <v>350</v>
      </c>
      <c r="H220" s="23" t="s">
        <v>351</v>
      </c>
      <c r="I220" s="23" t="s">
        <v>352</v>
      </c>
      <c r="J220" s="23" t="s">
        <v>353</v>
      </c>
      <c r="K220" s="25" t="s">
        <v>354</v>
      </c>
    </row>
    <row r="221" spans="1:11" ht="28.5" customHeight="1">
      <c r="A221" s="126">
        <v>5168</v>
      </c>
      <c r="B221" s="115">
        <v>922600</v>
      </c>
      <c r="C221" s="124" t="s">
        <v>541</v>
      </c>
      <c r="D221" s="20"/>
      <c r="E221" s="21">
        <f t="shared" si="57"/>
        <v>0</v>
      </c>
      <c r="F221" s="20"/>
      <c r="G221" s="20"/>
      <c r="H221" s="20"/>
      <c r="I221" s="20"/>
      <c r="J221" s="20"/>
      <c r="K221" s="22"/>
    </row>
    <row r="222" spans="1:11" ht="28.5" customHeight="1">
      <c r="A222" s="126">
        <v>5169</v>
      </c>
      <c r="B222" s="115">
        <v>922700</v>
      </c>
      <c r="C222" s="124" t="s">
        <v>542</v>
      </c>
      <c r="D222" s="20"/>
      <c r="E222" s="21">
        <f t="shared" si="57"/>
        <v>0</v>
      </c>
      <c r="F222" s="20"/>
      <c r="G222" s="20"/>
      <c r="H222" s="20"/>
      <c r="I222" s="20"/>
      <c r="J222" s="20"/>
      <c r="K222" s="22"/>
    </row>
    <row r="223" spans="1:11" ht="28.5" customHeight="1">
      <c r="A223" s="126">
        <v>5170</v>
      </c>
      <c r="B223" s="115">
        <v>922800</v>
      </c>
      <c r="C223" s="124" t="s">
        <v>317</v>
      </c>
      <c r="D223" s="20"/>
      <c r="E223" s="21">
        <f t="shared" si="57"/>
        <v>0</v>
      </c>
      <c r="F223" s="20"/>
      <c r="G223" s="20"/>
      <c r="H223" s="20"/>
      <c r="I223" s="20"/>
      <c r="J223" s="20"/>
      <c r="K223" s="22"/>
    </row>
    <row r="224" spans="1:11" ht="28.5" customHeight="1" thickBot="1">
      <c r="A224" s="127">
        <v>5171</v>
      </c>
      <c r="B224" s="116"/>
      <c r="C224" s="125" t="s">
        <v>679</v>
      </c>
      <c r="D224" s="27">
        <f>D22+D176</f>
        <v>954066</v>
      </c>
      <c r="E224" s="27">
        <f t="shared" si="57"/>
        <v>857416</v>
      </c>
      <c r="F224" s="27">
        <f t="shared" ref="F224:K224" si="58">F22+F176</f>
        <v>5845</v>
      </c>
      <c r="G224" s="27">
        <f t="shared" si="58"/>
        <v>0</v>
      </c>
      <c r="H224" s="27">
        <f t="shared" si="58"/>
        <v>0</v>
      </c>
      <c r="I224" s="27">
        <f t="shared" si="58"/>
        <v>812180</v>
      </c>
      <c r="J224" s="27">
        <f t="shared" si="58"/>
        <v>17870</v>
      </c>
      <c r="K224" s="28">
        <f t="shared" si="58"/>
        <v>21521</v>
      </c>
    </row>
    <row r="225" spans="1:11">
      <c r="A225" s="128"/>
      <c r="B225" s="117"/>
      <c r="C225" s="117"/>
      <c r="D225" s="29"/>
      <c r="E225" s="29"/>
      <c r="F225" s="29"/>
      <c r="G225" s="29"/>
      <c r="H225" s="29"/>
      <c r="I225" s="29"/>
      <c r="J225" s="29"/>
      <c r="K225" s="29"/>
    </row>
    <row r="226" spans="1:11">
      <c r="A226" s="128"/>
      <c r="B226" s="117"/>
      <c r="C226" s="117"/>
      <c r="D226" s="29"/>
      <c r="E226" s="29"/>
      <c r="F226" s="29"/>
      <c r="G226" s="29"/>
      <c r="H226" s="29"/>
      <c r="I226" s="29"/>
      <c r="J226" s="29"/>
      <c r="K226" s="29"/>
    </row>
    <row r="227" spans="1:11">
      <c r="A227" s="129" t="s">
        <v>304</v>
      </c>
      <c r="B227" s="117"/>
      <c r="C227" s="117"/>
      <c r="D227" s="29"/>
      <c r="E227" s="29"/>
      <c r="F227" s="29"/>
      <c r="G227" s="29"/>
      <c r="H227" s="29"/>
      <c r="I227" s="29"/>
      <c r="J227" s="29"/>
      <c r="K227" s="29"/>
    </row>
    <row r="228" spans="1:11" ht="13.5" thickBot="1">
      <c r="A228" s="128"/>
      <c r="B228" s="117"/>
      <c r="C228" s="117"/>
      <c r="D228" s="29"/>
      <c r="E228" s="29"/>
      <c r="F228" s="29"/>
      <c r="G228" s="29"/>
      <c r="H228" s="29"/>
      <c r="I228" s="29"/>
      <c r="J228" s="29" t="s">
        <v>193</v>
      </c>
      <c r="K228" s="29"/>
    </row>
    <row r="229" spans="1:11">
      <c r="A229" s="642" t="s">
        <v>451</v>
      </c>
      <c r="B229" s="640" t="s">
        <v>452</v>
      </c>
      <c r="C229" s="640" t="s">
        <v>453</v>
      </c>
      <c r="D229" s="640" t="s">
        <v>788</v>
      </c>
      <c r="E229" s="640" t="s">
        <v>318</v>
      </c>
      <c r="F229" s="650"/>
      <c r="G229" s="650"/>
      <c r="H229" s="650"/>
      <c r="I229" s="650"/>
      <c r="J229" s="650"/>
      <c r="K229" s="651"/>
    </row>
    <row r="230" spans="1:11">
      <c r="A230" s="649"/>
      <c r="B230" s="639"/>
      <c r="C230" s="639"/>
      <c r="D230" s="639"/>
      <c r="E230" s="638" t="s">
        <v>794</v>
      </c>
      <c r="F230" s="638" t="s">
        <v>355</v>
      </c>
      <c r="G230" s="639"/>
      <c r="H230" s="639"/>
      <c r="I230" s="639"/>
      <c r="J230" s="638" t="s">
        <v>786</v>
      </c>
      <c r="K230" s="644" t="s">
        <v>59</v>
      </c>
    </row>
    <row r="231" spans="1:11" ht="25.5">
      <c r="A231" s="649"/>
      <c r="B231" s="639"/>
      <c r="C231" s="639"/>
      <c r="D231" s="639"/>
      <c r="E231" s="639"/>
      <c r="F231" s="13" t="s">
        <v>319</v>
      </c>
      <c r="G231" s="13" t="s">
        <v>387</v>
      </c>
      <c r="H231" s="13" t="s">
        <v>785</v>
      </c>
      <c r="I231" s="13" t="s">
        <v>58</v>
      </c>
      <c r="J231" s="639"/>
      <c r="K231" s="645"/>
    </row>
    <row r="232" spans="1:11">
      <c r="A232" s="110">
        <v>1</v>
      </c>
      <c r="B232" s="13">
        <v>2</v>
      </c>
      <c r="C232" s="13">
        <v>3</v>
      </c>
      <c r="D232" s="15">
        <v>4</v>
      </c>
      <c r="E232" s="15">
        <v>5</v>
      </c>
      <c r="F232" s="15">
        <v>6</v>
      </c>
      <c r="G232" s="15">
        <v>7</v>
      </c>
      <c r="H232" s="15">
        <v>8</v>
      </c>
      <c r="I232" s="15">
        <v>9</v>
      </c>
      <c r="J232" s="15">
        <v>10</v>
      </c>
      <c r="K232" s="16">
        <v>11</v>
      </c>
    </row>
    <row r="233" spans="1:11" ht="26.25" customHeight="1">
      <c r="A233" s="110">
        <v>5172</v>
      </c>
      <c r="B233" s="13"/>
      <c r="C233" s="123" t="s">
        <v>680</v>
      </c>
      <c r="D233" s="18">
        <f>D234+D430</f>
        <v>954066</v>
      </c>
      <c r="E233" s="18">
        <f t="shared" ref="E233:E304" si="59">SUM(F233:K233)</f>
        <v>855461</v>
      </c>
      <c r="F233" s="18">
        <f t="shared" ref="F233:K233" si="60">F234+F430</f>
        <v>5410</v>
      </c>
      <c r="G233" s="18">
        <f t="shared" si="60"/>
        <v>0</v>
      </c>
      <c r="H233" s="18">
        <f t="shared" si="60"/>
        <v>0</v>
      </c>
      <c r="I233" s="18">
        <f t="shared" si="60"/>
        <v>817145</v>
      </c>
      <c r="J233" s="18">
        <f t="shared" si="60"/>
        <v>10469</v>
      </c>
      <c r="K233" s="19">
        <f t="shared" si="60"/>
        <v>22437</v>
      </c>
    </row>
    <row r="234" spans="1:11" ht="26.25" customHeight="1">
      <c r="A234" s="110">
        <v>5173</v>
      </c>
      <c r="B234" s="13">
        <v>400000</v>
      </c>
      <c r="C234" s="123" t="s">
        <v>681</v>
      </c>
      <c r="D234" s="18">
        <f>D235+D261+D310+D329+D357+D370+D390+D409</f>
        <v>875296</v>
      </c>
      <c r="E234" s="18">
        <f t="shared" si="59"/>
        <v>843317</v>
      </c>
      <c r="F234" s="18">
        <f t="shared" ref="F234:K234" si="61">F235+F261+F310+F329+F357+F370+F390+F409</f>
        <v>1632</v>
      </c>
      <c r="G234" s="18">
        <f t="shared" si="61"/>
        <v>0</v>
      </c>
      <c r="H234" s="18">
        <f t="shared" si="61"/>
        <v>0</v>
      </c>
      <c r="I234" s="18">
        <f t="shared" si="61"/>
        <v>817145</v>
      </c>
      <c r="J234" s="18">
        <f t="shared" si="61"/>
        <v>2429</v>
      </c>
      <c r="K234" s="19">
        <f t="shared" si="61"/>
        <v>22111</v>
      </c>
    </row>
    <row r="235" spans="1:11" ht="26.25" customHeight="1">
      <c r="A235" s="110">
        <v>5174</v>
      </c>
      <c r="B235" s="13">
        <v>410000</v>
      </c>
      <c r="C235" s="123" t="s">
        <v>682</v>
      </c>
      <c r="D235" s="18">
        <f>D236+D238+D242+D244+D253+D255+D257+D259</f>
        <v>608661</v>
      </c>
      <c r="E235" s="18">
        <f t="shared" si="59"/>
        <v>617484</v>
      </c>
      <c r="F235" s="18">
        <f t="shared" ref="F235:K235" si="62">F236+F238+F242+F244+F253+F255+F257+F259</f>
        <v>879</v>
      </c>
      <c r="G235" s="18">
        <f t="shared" si="62"/>
        <v>0</v>
      </c>
      <c r="H235" s="18">
        <f t="shared" si="62"/>
        <v>0</v>
      </c>
      <c r="I235" s="18">
        <f t="shared" si="62"/>
        <v>605829</v>
      </c>
      <c r="J235" s="18">
        <f t="shared" si="62"/>
        <v>21</v>
      </c>
      <c r="K235" s="19">
        <f t="shared" si="62"/>
        <v>10755</v>
      </c>
    </row>
    <row r="236" spans="1:11" ht="26.25" customHeight="1">
      <c r="A236" s="110">
        <v>5175</v>
      </c>
      <c r="B236" s="13">
        <v>411000</v>
      </c>
      <c r="C236" s="123" t="s">
        <v>683</v>
      </c>
      <c r="D236" s="18">
        <f>D237</f>
        <v>506868</v>
      </c>
      <c r="E236" s="18">
        <f t="shared" si="59"/>
        <v>514700</v>
      </c>
      <c r="F236" s="18">
        <f t="shared" ref="F236:K236" si="63">F237</f>
        <v>764</v>
      </c>
      <c r="G236" s="18">
        <f t="shared" si="63"/>
        <v>0</v>
      </c>
      <c r="H236" s="18">
        <f t="shared" si="63"/>
        <v>0</v>
      </c>
      <c r="I236" s="18">
        <f t="shared" si="63"/>
        <v>504792</v>
      </c>
      <c r="J236" s="18">
        <f t="shared" si="63"/>
        <v>0</v>
      </c>
      <c r="K236" s="19">
        <f t="shared" si="63"/>
        <v>9144</v>
      </c>
    </row>
    <row r="237" spans="1:11" ht="24" customHeight="1">
      <c r="A237" s="126">
        <v>5176</v>
      </c>
      <c r="B237" s="115">
        <v>411100</v>
      </c>
      <c r="C237" s="124" t="s">
        <v>320</v>
      </c>
      <c r="D237" s="20">
        <v>506868</v>
      </c>
      <c r="E237" s="21">
        <f t="shared" si="59"/>
        <v>514700</v>
      </c>
      <c r="F237" s="20">
        <v>764</v>
      </c>
      <c r="G237" s="20"/>
      <c r="H237" s="20"/>
      <c r="I237" s="20">
        <v>504792</v>
      </c>
      <c r="J237" s="20"/>
      <c r="K237" s="22">
        <v>9144</v>
      </c>
    </row>
    <row r="238" spans="1:11" ht="25.5">
      <c r="A238" s="110">
        <v>5177</v>
      </c>
      <c r="B238" s="13">
        <v>412000</v>
      </c>
      <c r="C238" s="123" t="s">
        <v>684</v>
      </c>
      <c r="D238" s="18">
        <f>SUM(D239:D241)</f>
        <v>76790</v>
      </c>
      <c r="E238" s="18">
        <f t="shared" si="59"/>
        <v>77973</v>
      </c>
      <c r="F238" s="18">
        <f t="shared" ref="F238:K238" si="64">SUM(F239:F241)</f>
        <v>115</v>
      </c>
      <c r="G238" s="18">
        <f t="shared" si="64"/>
        <v>0</v>
      </c>
      <c r="H238" s="18">
        <f t="shared" si="64"/>
        <v>0</v>
      </c>
      <c r="I238" s="18">
        <f t="shared" si="64"/>
        <v>76472</v>
      </c>
      <c r="J238" s="18">
        <f t="shared" si="64"/>
        <v>0</v>
      </c>
      <c r="K238" s="19">
        <f t="shared" si="64"/>
        <v>1386</v>
      </c>
    </row>
    <row r="239" spans="1:11" ht="21.75" customHeight="1">
      <c r="A239" s="126">
        <v>5178</v>
      </c>
      <c r="B239" s="115">
        <v>412100</v>
      </c>
      <c r="C239" s="124" t="s">
        <v>685</v>
      </c>
      <c r="D239" s="20">
        <v>50285</v>
      </c>
      <c r="E239" s="21">
        <f t="shared" si="59"/>
        <v>51468</v>
      </c>
      <c r="F239" s="20">
        <v>76</v>
      </c>
      <c r="G239" s="20"/>
      <c r="H239" s="20"/>
      <c r="I239" s="20">
        <v>50477</v>
      </c>
      <c r="J239" s="20"/>
      <c r="K239" s="22">
        <v>915</v>
      </c>
    </row>
    <row r="240" spans="1:11" ht="21.75" customHeight="1">
      <c r="A240" s="126">
        <v>5179</v>
      </c>
      <c r="B240" s="115">
        <v>412200</v>
      </c>
      <c r="C240" s="124" t="s">
        <v>17</v>
      </c>
      <c r="D240" s="20">
        <v>26505</v>
      </c>
      <c r="E240" s="21">
        <f t="shared" si="59"/>
        <v>26505</v>
      </c>
      <c r="F240" s="20">
        <v>39</v>
      </c>
      <c r="G240" s="20"/>
      <c r="H240" s="20"/>
      <c r="I240" s="20">
        <v>25995</v>
      </c>
      <c r="J240" s="20"/>
      <c r="K240" s="22">
        <v>471</v>
      </c>
    </row>
    <row r="241" spans="1:11" ht="21.75" customHeight="1">
      <c r="A241" s="126">
        <v>5180</v>
      </c>
      <c r="B241" s="115">
        <v>412300</v>
      </c>
      <c r="C241" s="124" t="s">
        <v>18</v>
      </c>
      <c r="D241" s="20"/>
      <c r="E241" s="21">
        <f t="shared" si="59"/>
        <v>0</v>
      </c>
      <c r="F241" s="20"/>
      <c r="G241" s="20"/>
      <c r="H241" s="20"/>
      <c r="I241" s="20"/>
      <c r="J241" s="20"/>
      <c r="K241" s="22"/>
    </row>
    <row r="242" spans="1:11" ht="21.75" customHeight="1">
      <c r="A242" s="110">
        <v>5181</v>
      </c>
      <c r="B242" s="13">
        <v>413000</v>
      </c>
      <c r="C242" s="123" t="s">
        <v>686</v>
      </c>
      <c r="D242" s="18">
        <f>D243</f>
        <v>229</v>
      </c>
      <c r="E242" s="18">
        <f t="shared" si="59"/>
        <v>220</v>
      </c>
      <c r="F242" s="18">
        <f t="shared" ref="F242:K242" si="65">F243</f>
        <v>0</v>
      </c>
      <c r="G242" s="18">
        <f t="shared" si="65"/>
        <v>0</v>
      </c>
      <c r="H242" s="18">
        <f t="shared" si="65"/>
        <v>0</v>
      </c>
      <c r="I242" s="18">
        <f t="shared" si="65"/>
        <v>0</v>
      </c>
      <c r="J242" s="18">
        <f t="shared" si="65"/>
        <v>21</v>
      </c>
      <c r="K242" s="19">
        <f t="shared" si="65"/>
        <v>199</v>
      </c>
    </row>
    <row r="243" spans="1:11" ht="21.75" customHeight="1">
      <c r="A243" s="126">
        <v>5182</v>
      </c>
      <c r="B243" s="115">
        <v>413100</v>
      </c>
      <c r="C243" s="124" t="s">
        <v>19</v>
      </c>
      <c r="D243" s="20">
        <v>229</v>
      </c>
      <c r="E243" s="21">
        <f t="shared" si="59"/>
        <v>220</v>
      </c>
      <c r="F243" s="20"/>
      <c r="G243" s="20"/>
      <c r="H243" s="20"/>
      <c r="I243" s="20"/>
      <c r="J243" s="20">
        <v>21</v>
      </c>
      <c r="K243" s="22">
        <v>199</v>
      </c>
    </row>
    <row r="244" spans="1:11" ht="29.25" customHeight="1">
      <c r="A244" s="110">
        <v>5183</v>
      </c>
      <c r="B244" s="13">
        <v>414000</v>
      </c>
      <c r="C244" s="123" t="s">
        <v>687</v>
      </c>
      <c r="D244" s="18">
        <f>SUM(D245:D252)</f>
        <v>10750</v>
      </c>
      <c r="E244" s="18">
        <f t="shared" si="59"/>
        <v>9772</v>
      </c>
      <c r="F244" s="18">
        <f t="shared" ref="F244:K244" si="66">SUM(F245:F252)</f>
        <v>0</v>
      </c>
      <c r="G244" s="18">
        <f t="shared" si="66"/>
        <v>0</v>
      </c>
      <c r="H244" s="18">
        <f t="shared" si="66"/>
        <v>0</v>
      </c>
      <c r="I244" s="18">
        <f t="shared" si="66"/>
        <v>9772</v>
      </c>
      <c r="J244" s="18">
        <f t="shared" si="66"/>
        <v>0</v>
      </c>
      <c r="K244" s="19">
        <f t="shared" si="66"/>
        <v>0</v>
      </c>
    </row>
    <row r="245" spans="1:11" ht="27" customHeight="1">
      <c r="A245" s="126">
        <v>5184</v>
      </c>
      <c r="B245" s="115">
        <v>414100</v>
      </c>
      <c r="C245" s="124" t="s">
        <v>321</v>
      </c>
      <c r="D245" s="20">
        <v>5676</v>
      </c>
      <c r="E245" s="21">
        <f t="shared" si="59"/>
        <v>54</v>
      </c>
      <c r="F245" s="20"/>
      <c r="G245" s="20"/>
      <c r="H245" s="20"/>
      <c r="I245" s="20">
        <v>54</v>
      </c>
      <c r="J245" s="20"/>
      <c r="K245" s="22"/>
    </row>
    <row r="246" spans="1:11" ht="21.75" customHeight="1">
      <c r="A246" s="126">
        <v>5185</v>
      </c>
      <c r="B246" s="115">
        <v>414200</v>
      </c>
      <c r="C246" s="124" t="s">
        <v>10</v>
      </c>
      <c r="D246" s="20"/>
      <c r="E246" s="21">
        <f t="shared" si="59"/>
        <v>0</v>
      </c>
      <c r="F246" s="20"/>
      <c r="G246" s="20"/>
      <c r="H246" s="20"/>
      <c r="I246" s="20"/>
      <c r="J246" s="20"/>
      <c r="K246" s="22"/>
    </row>
    <row r="247" spans="1:11" ht="21.75" customHeight="1">
      <c r="A247" s="126">
        <v>5186</v>
      </c>
      <c r="B247" s="115">
        <v>414300</v>
      </c>
      <c r="C247" s="124" t="s">
        <v>11</v>
      </c>
      <c r="D247" s="20">
        <v>4409</v>
      </c>
      <c r="E247" s="21">
        <f t="shared" si="59"/>
        <v>7512</v>
      </c>
      <c r="F247" s="20"/>
      <c r="G247" s="20"/>
      <c r="H247" s="20"/>
      <c r="I247" s="20">
        <v>7512</v>
      </c>
      <c r="J247" s="20"/>
      <c r="K247" s="22"/>
    </row>
    <row r="248" spans="1:11">
      <c r="A248" s="646" t="s">
        <v>451</v>
      </c>
      <c r="B248" s="647" t="s">
        <v>452</v>
      </c>
      <c r="C248" s="648" t="s">
        <v>453</v>
      </c>
      <c r="D248" s="648" t="s">
        <v>789</v>
      </c>
      <c r="E248" s="638" t="s">
        <v>318</v>
      </c>
      <c r="F248" s="639"/>
      <c r="G248" s="639"/>
      <c r="H248" s="639"/>
      <c r="I248" s="639"/>
      <c r="J248" s="639"/>
      <c r="K248" s="645"/>
    </row>
    <row r="249" spans="1:11" ht="12.75" customHeight="1">
      <c r="A249" s="646"/>
      <c r="B249" s="647"/>
      <c r="C249" s="648"/>
      <c r="D249" s="648"/>
      <c r="E249" s="638" t="s">
        <v>794</v>
      </c>
      <c r="F249" s="638" t="s">
        <v>355</v>
      </c>
      <c r="G249" s="639"/>
      <c r="H249" s="639"/>
      <c r="I249" s="639"/>
      <c r="J249" s="638" t="s">
        <v>786</v>
      </c>
      <c r="K249" s="644" t="s">
        <v>59</v>
      </c>
    </row>
    <row r="250" spans="1:11" ht="25.5">
      <c r="A250" s="646"/>
      <c r="B250" s="647"/>
      <c r="C250" s="648"/>
      <c r="D250" s="648"/>
      <c r="E250" s="639"/>
      <c r="F250" s="13" t="s">
        <v>319</v>
      </c>
      <c r="G250" s="13" t="s">
        <v>387</v>
      </c>
      <c r="H250" s="13" t="s">
        <v>785</v>
      </c>
      <c r="I250" s="13" t="s">
        <v>58</v>
      </c>
      <c r="J250" s="639"/>
      <c r="K250" s="645"/>
    </row>
    <row r="251" spans="1:11">
      <c r="A251" s="30" t="s">
        <v>344</v>
      </c>
      <c r="B251" s="23" t="s">
        <v>345</v>
      </c>
      <c r="C251" s="23" t="s">
        <v>346</v>
      </c>
      <c r="D251" s="23" t="s">
        <v>347</v>
      </c>
      <c r="E251" s="23" t="s">
        <v>348</v>
      </c>
      <c r="F251" s="23" t="s">
        <v>349</v>
      </c>
      <c r="G251" s="23" t="s">
        <v>350</v>
      </c>
      <c r="H251" s="23" t="s">
        <v>351</v>
      </c>
      <c r="I251" s="23" t="s">
        <v>352</v>
      </c>
      <c r="J251" s="23" t="s">
        <v>353</v>
      </c>
      <c r="K251" s="25" t="s">
        <v>354</v>
      </c>
    </row>
    <row r="252" spans="1:11" ht="25.5">
      <c r="A252" s="126">
        <v>5187</v>
      </c>
      <c r="B252" s="115">
        <v>414400</v>
      </c>
      <c r="C252" s="124" t="s">
        <v>498</v>
      </c>
      <c r="D252" s="20">
        <v>665</v>
      </c>
      <c r="E252" s="21">
        <f t="shared" si="59"/>
        <v>2206</v>
      </c>
      <c r="F252" s="20"/>
      <c r="G252" s="20"/>
      <c r="H252" s="20"/>
      <c r="I252" s="20">
        <v>2206</v>
      </c>
      <c r="J252" s="20"/>
      <c r="K252" s="22"/>
    </row>
    <row r="253" spans="1:11" ht="17.25" customHeight="1">
      <c r="A253" s="110">
        <v>5188</v>
      </c>
      <c r="B253" s="13">
        <v>415000</v>
      </c>
      <c r="C253" s="123" t="s">
        <v>688</v>
      </c>
      <c r="D253" s="18">
        <f>D254</f>
        <v>8400</v>
      </c>
      <c r="E253" s="18">
        <f t="shared" si="59"/>
        <v>7745</v>
      </c>
      <c r="F253" s="18">
        <f t="shared" ref="F253:K253" si="67">F254</f>
        <v>0</v>
      </c>
      <c r="G253" s="18">
        <f t="shared" si="67"/>
        <v>0</v>
      </c>
      <c r="H253" s="18">
        <f t="shared" si="67"/>
        <v>0</v>
      </c>
      <c r="I253" s="18">
        <f t="shared" si="67"/>
        <v>7719</v>
      </c>
      <c r="J253" s="18">
        <f t="shared" si="67"/>
        <v>0</v>
      </c>
      <c r="K253" s="19">
        <f t="shared" si="67"/>
        <v>26</v>
      </c>
    </row>
    <row r="254" spans="1:11" ht="17.25" customHeight="1">
      <c r="A254" s="126">
        <v>5189</v>
      </c>
      <c r="B254" s="115">
        <v>415100</v>
      </c>
      <c r="C254" s="124" t="s">
        <v>499</v>
      </c>
      <c r="D254" s="20">
        <v>8400</v>
      </c>
      <c r="E254" s="21">
        <f t="shared" si="59"/>
        <v>7745</v>
      </c>
      <c r="F254" s="20"/>
      <c r="G254" s="20"/>
      <c r="H254" s="20"/>
      <c r="I254" s="20">
        <v>7719</v>
      </c>
      <c r="J254" s="20"/>
      <c r="K254" s="22">
        <v>26</v>
      </c>
    </row>
    <row r="255" spans="1:11" ht="25.5">
      <c r="A255" s="110">
        <v>5190</v>
      </c>
      <c r="B255" s="13">
        <v>416000</v>
      </c>
      <c r="C255" s="123" t="s">
        <v>689</v>
      </c>
      <c r="D255" s="18">
        <f>D256</f>
        <v>5624</v>
      </c>
      <c r="E255" s="77">
        <f t="shared" si="59"/>
        <v>7074</v>
      </c>
      <c r="F255" s="77">
        <f t="shared" ref="F255:K255" si="68">F256</f>
        <v>0</v>
      </c>
      <c r="G255" s="77">
        <f t="shared" si="68"/>
        <v>0</v>
      </c>
      <c r="H255" s="77">
        <f t="shared" si="68"/>
        <v>0</v>
      </c>
      <c r="I255" s="77">
        <f t="shared" si="68"/>
        <v>7074</v>
      </c>
      <c r="J255" s="77">
        <f t="shared" si="68"/>
        <v>0</v>
      </c>
      <c r="K255" s="78">
        <f t="shared" si="68"/>
        <v>0</v>
      </c>
    </row>
    <row r="256" spans="1:11" ht="17.25" customHeight="1">
      <c r="A256" s="126">
        <v>5191</v>
      </c>
      <c r="B256" s="115">
        <v>416100</v>
      </c>
      <c r="C256" s="124" t="s">
        <v>500</v>
      </c>
      <c r="D256" s="20">
        <v>5624</v>
      </c>
      <c r="E256" s="21">
        <f t="shared" si="59"/>
        <v>7074</v>
      </c>
      <c r="F256" s="20"/>
      <c r="G256" s="20"/>
      <c r="H256" s="20"/>
      <c r="I256" s="20">
        <v>7074</v>
      </c>
      <c r="J256" s="20"/>
      <c r="K256" s="22"/>
    </row>
    <row r="257" spans="1:11" ht="17.25" customHeight="1">
      <c r="A257" s="110">
        <v>5192</v>
      </c>
      <c r="B257" s="13">
        <v>417000</v>
      </c>
      <c r="C257" s="123" t="s">
        <v>690</v>
      </c>
      <c r="D257" s="18">
        <f>D258</f>
        <v>0</v>
      </c>
      <c r="E257" s="18">
        <f t="shared" si="59"/>
        <v>0</v>
      </c>
      <c r="F257" s="18">
        <f t="shared" ref="F257:K257" si="69">F258</f>
        <v>0</v>
      </c>
      <c r="G257" s="18">
        <f t="shared" si="69"/>
        <v>0</v>
      </c>
      <c r="H257" s="18">
        <f t="shared" si="69"/>
        <v>0</v>
      </c>
      <c r="I257" s="18">
        <f t="shared" si="69"/>
        <v>0</v>
      </c>
      <c r="J257" s="18">
        <f t="shared" si="69"/>
        <v>0</v>
      </c>
      <c r="K257" s="19">
        <f t="shared" si="69"/>
        <v>0</v>
      </c>
    </row>
    <row r="258" spans="1:11" ht="17.25" customHeight="1">
      <c r="A258" s="126">
        <v>5193</v>
      </c>
      <c r="B258" s="115">
        <v>417100</v>
      </c>
      <c r="C258" s="124" t="s">
        <v>13</v>
      </c>
      <c r="D258" s="20"/>
      <c r="E258" s="21">
        <f t="shared" si="59"/>
        <v>0</v>
      </c>
      <c r="F258" s="20"/>
      <c r="G258" s="20"/>
      <c r="H258" s="20"/>
      <c r="I258" s="20"/>
      <c r="J258" s="20"/>
      <c r="K258" s="22"/>
    </row>
    <row r="259" spans="1:11" ht="17.25" customHeight="1">
      <c r="A259" s="110">
        <v>5194</v>
      </c>
      <c r="B259" s="13">
        <v>418000</v>
      </c>
      <c r="C259" s="123" t="s">
        <v>691</v>
      </c>
      <c r="D259" s="18">
        <f>D260</f>
        <v>0</v>
      </c>
      <c r="E259" s="18">
        <f t="shared" si="59"/>
        <v>0</v>
      </c>
      <c r="F259" s="18">
        <f t="shared" ref="F259:K259" si="70">F260</f>
        <v>0</v>
      </c>
      <c r="G259" s="18">
        <f t="shared" si="70"/>
        <v>0</v>
      </c>
      <c r="H259" s="18">
        <f t="shared" si="70"/>
        <v>0</v>
      </c>
      <c r="I259" s="18">
        <f t="shared" si="70"/>
        <v>0</v>
      </c>
      <c r="J259" s="18">
        <f t="shared" si="70"/>
        <v>0</v>
      </c>
      <c r="K259" s="19">
        <f t="shared" si="70"/>
        <v>0</v>
      </c>
    </row>
    <row r="260" spans="1:11" ht="17.25" customHeight="1">
      <c r="A260" s="126">
        <v>5195</v>
      </c>
      <c r="B260" s="115">
        <v>418100</v>
      </c>
      <c r="C260" s="124" t="s">
        <v>12</v>
      </c>
      <c r="D260" s="20"/>
      <c r="E260" s="21">
        <f t="shared" si="59"/>
        <v>0</v>
      </c>
      <c r="F260" s="20"/>
      <c r="G260" s="20"/>
      <c r="H260" s="20"/>
      <c r="I260" s="20"/>
      <c r="J260" s="20"/>
      <c r="K260" s="22"/>
    </row>
    <row r="261" spans="1:11" ht="25.5">
      <c r="A261" s="110">
        <v>5196</v>
      </c>
      <c r="B261" s="13">
        <v>420000</v>
      </c>
      <c r="C261" s="123" t="s">
        <v>692</v>
      </c>
      <c r="D261" s="18">
        <f>D262+D270+D276+D289+D297+D300</f>
        <v>266472</v>
      </c>
      <c r="E261" s="18">
        <f t="shared" si="59"/>
        <v>225701</v>
      </c>
      <c r="F261" s="18">
        <f t="shared" ref="F261:K261" si="71">F262+F270+F276+F289+F297+F300</f>
        <v>753</v>
      </c>
      <c r="G261" s="18">
        <f t="shared" si="71"/>
        <v>0</v>
      </c>
      <c r="H261" s="18">
        <f t="shared" si="71"/>
        <v>0</v>
      </c>
      <c r="I261" s="18">
        <f t="shared" si="71"/>
        <v>211261</v>
      </c>
      <c r="J261" s="18">
        <f t="shared" si="71"/>
        <v>2408</v>
      </c>
      <c r="K261" s="19">
        <f t="shared" si="71"/>
        <v>11279</v>
      </c>
    </row>
    <row r="262" spans="1:11" ht="17.25" customHeight="1">
      <c r="A262" s="110">
        <v>5197</v>
      </c>
      <c r="B262" s="13">
        <v>421000</v>
      </c>
      <c r="C262" s="123" t="s">
        <v>693</v>
      </c>
      <c r="D262" s="18">
        <f>SUM(D263:D269)</f>
        <v>54842</v>
      </c>
      <c r="E262" s="18">
        <f t="shared" si="59"/>
        <v>50247</v>
      </c>
      <c r="F262" s="18">
        <f t="shared" ref="F262:K262" si="72">SUM(F263:F269)</f>
        <v>0</v>
      </c>
      <c r="G262" s="18">
        <f t="shared" si="72"/>
        <v>0</v>
      </c>
      <c r="H262" s="18">
        <f t="shared" si="72"/>
        <v>0</v>
      </c>
      <c r="I262" s="18">
        <f t="shared" si="72"/>
        <v>47961</v>
      </c>
      <c r="J262" s="18">
        <f t="shared" si="72"/>
        <v>404</v>
      </c>
      <c r="K262" s="19">
        <f t="shared" si="72"/>
        <v>1882</v>
      </c>
    </row>
    <row r="263" spans="1:11" ht="17.25" customHeight="1">
      <c r="A263" s="126">
        <v>5198</v>
      </c>
      <c r="B263" s="115">
        <v>421100</v>
      </c>
      <c r="C263" s="124" t="s">
        <v>14</v>
      </c>
      <c r="D263" s="20">
        <v>645</v>
      </c>
      <c r="E263" s="21">
        <f t="shared" si="59"/>
        <v>848</v>
      </c>
      <c r="F263" s="20"/>
      <c r="G263" s="20"/>
      <c r="H263" s="20"/>
      <c r="I263" s="20">
        <v>776</v>
      </c>
      <c r="J263" s="20"/>
      <c r="K263" s="22">
        <v>72</v>
      </c>
    </row>
    <row r="264" spans="1:11" ht="17.25" customHeight="1">
      <c r="A264" s="126">
        <v>5199</v>
      </c>
      <c r="B264" s="115">
        <v>421200</v>
      </c>
      <c r="C264" s="124" t="s">
        <v>15</v>
      </c>
      <c r="D264" s="20">
        <v>27945</v>
      </c>
      <c r="E264" s="21">
        <f t="shared" si="59"/>
        <v>26966</v>
      </c>
      <c r="F264" s="20"/>
      <c r="G264" s="20"/>
      <c r="H264" s="20"/>
      <c r="I264" s="20">
        <v>26817</v>
      </c>
      <c r="J264" s="20"/>
      <c r="K264" s="22">
        <v>149</v>
      </c>
    </row>
    <row r="265" spans="1:11" ht="17.25" customHeight="1">
      <c r="A265" s="126">
        <v>5200</v>
      </c>
      <c r="B265" s="115">
        <v>421300</v>
      </c>
      <c r="C265" s="124" t="s">
        <v>16</v>
      </c>
      <c r="D265" s="20">
        <v>22381</v>
      </c>
      <c r="E265" s="21">
        <f t="shared" si="59"/>
        <v>17383</v>
      </c>
      <c r="F265" s="20"/>
      <c r="G265" s="20"/>
      <c r="H265" s="20"/>
      <c r="I265" s="20">
        <v>17093</v>
      </c>
      <c r="J265" s="20"/>
      <c r="K265" s="22">
        <v>290</v>
      </c>
    </row>
    <row r="266" spans="1:11" ht="17.25" customHeight="1">
      <c r="A266" s="126">
        <v>5201</v>
      </c>
      <c r="B266" s="115">
        <v>421400</v>
      </c>
      <c r="C266" s="124" t="s">
        <v>60</v>
      </c>
      <c r="D266" s="20">
        <v>1595</v>
      </c>
      <c r="E266" s="21">
        <f t="shared" si="59"/>
        <v>1873</v>
      </c>
      <c r="F266" s="20"/>
      <c r="G266" s="20"/>
      <c r="H266" s="20"/>
      <c r="I266" s="20">
        <v>1864</v>
      </c>
      <c r="J266" s="20">
        <v>2</v>
      </c>
      <c r="K266" s="22">
        <v>7</v>
      </c>
    </row>
    <row r="267" spans="1:11" ht="17.25" customHeight="1">
      <c r="A267" s="126">
        <v>5202</v>
      </c>
      <c r="B267" s="115">
        <v>421500</v>
      </c>
      <c r="C267" s="124" t="s">
        <v>61</v>
      </c>
      <c r="D267" s="20">
        <v>1000</v>
      </c>
      <c r="E267" s="21">
        <f t="shared" si="59"/>
        <v>896</v>
      </c>
      <c r="F267" s="20"/>
      <c r="G267" s="20"/>
      <c r="H267" s="20"/>
      <c r="I267" s="20">
        <v>896</v>
      </c>
      <c r="J267" s="20"/>
      <c r="K267" s="22"/>
    </row>
    <row r="268" spans="1:11" ht="17.25" customHeight="1">
      <c r="A268" s="126">
        <v>5203</v>
      </c>
      <c r="B268" s="115">
        <v>421600</v>
      </c>
      <c r="C268" s="124" t="s">
        <v>62</v>
      </c>
      <c r="D268" s="20">
        <v>560</v>
      </c>
      <c r="E268" s="21">
        <f t="shared" si="59"/>
        <v>402</v>
      </c>
      <c r="F268" s="20"/>
      <c r="G268" s="20"/>
      <c r="H268" s="20"/>
      <c r="I268" s="20"/>
      <c r="J268" s="20">
        <v>402</v>
      </c>
      <c r="K268" s="22"/>
    </row>
    <row r="269" spans="1:11" ht="17.25" customHeight="1">
      <c r="A269" s="126">
        <v>5204</v>
      </c>
      <c r="B269" s="115">
        <v>421900</v>
      </c>
      <c r="C269" s="124" t="s">
        <v>489</v>
      </c>
      <c r="D269" s="20">
        <v>716</v>
      </c>
      <c r="E269" s="21">
        <f t="shared" si="59"/>
        <v>1879</v>
      </c>
      <c r="F269" s="20"/>
      <c r="G269" s="20"/>
      <c r="H269" s="20"/>
      <c r="I269" s="20">
        <v>515</v>
      </c>
      <c r="J269" s="20"/>
      <c r="K269" s="22">
        <v>1364</v>
      </c>
    </row>
    <row r="270" spans="1:11" ht="17.25" customHeight="1">
      <c r="A270" s="110">
        <v>5205</v>
      </c>
      <c r="B270" s="13">
        <v>422000</v>
      </c>
      <c r="C270" s="123" t="s">
        <v>694</v>
      </c>
      <c r="D270" s="18">
        <f>SUM(D271:D275)</f>
        <v>1335</v>
      </c>
      <c r="E270" s="18">
        <f t="shared" si="59"/>
        <v>1734</v>
      </c>
      <c r="F270" s="18">
        <f t="shared" ref="F270:K270" si="73">SUM(F271:F275)</f>
        <v>30</v>
      </c>
      <c r="G270" s="18">
        <f t="shared" si="73"/>
        <v>0</v>
      </c>
      <c r="H270" s="18">
        <f t="shared" si="73"/>
        <v>0</v>
      </c>
      <c r="I270" s="18">
        <f t="shared" si="73"/>
        <v>1156</v>
      </c>
      <c r="J270" s="18">
        <f t="shared" si="73"/>
        <v>520</v>
      </c>
      <c r="K270" s="19">
        <f t="shared" si="73"/>
        <v>28</v>
      </c>
    </row>
    <row r="271" spans="1:11" ht="17.25" customHeight="1">
      <c r="A271" s="126">
        <v>5206</v>
      </c>
      <c r="B271" s="115">
        <v>422100</v>
      </c>
      <c r="C271" s="124" t="s">
        <v>8</v>
      </c>
      <c r="D271" s="20">
        <v>100</v>
      </c>
      <c r="E271" s="21">
        <f t="shared" si="59"/>
        <v>323</v>
      </c>
      <c r="F271" s="20"/>
      <c r="G271" s="20"/>
      <c r="H271" s="20"/>
      <c r="I271" s="20">
        <v>197</v>
      </c>
      <c r="J271" s="20">
        <v>126</v>
      </c>
      <c r="K271" s="22"/>
    </row>
    <row r="272" spans="1:11" ht="17.25" customHeight="1">
      <c r="A272" s="126">
        <v>5207</v>
      </c>
      <c r="B272" s="115">
        <v>422200</v>
      </c>
      <c r="C272" s="124" t="s">
        <v>258</v>
      </c>
      <c r="D272" s="20">
        <v>1200</v>
      </c>
      <c r="E272" s="21">
        <f t="shared" si="59"/>
        <v>1373</v>
      </c>
      <c r="F272" s="20">
        <v>30</v>
      </c>
      <c r="G272" s="20"/>
      <c r="H272" s="20"/>
      <c r="I272" s="20">
        <v>921</v>
      </c>
      <c r="J272" s="20">
        <v>394</v>
      </c>
      <c r="K272" s="22">
        <v>28</v>
      </c>
    </row>
    <row r="273" spans="1:11" ht="17.25" customHeight="1">
      <c r="A273" s="126">
        <v>5208</v>
      </c>
      <c r="B273" s="115">
        <v>422300</v>
      </c>
      <c r="C273" s="124" t="s">
        <v>259</v>
      </c>
      <c r="D273" s="20">
        <v>35</v>
      </c>
      <c r="E273" s="21">
        <f t="shared" si="59"/>
        <v>38</v>
      </c>
      <c r="F273" s="20"/>
      <c r="G273" s="20"/>
      <c r="H273" s="20"/>
      <c r="I273" s="20">
        <v>38</v>
      </c>
      <c r="J273" s="20"/>
      <c r="K273" s="22"/>
    </row>
    <row r="274" spans="1:11" ht="17.25" customHeight="1">
      <c r="A274" s="126">
        <v>5209</v>
      </c>
      <c r="B274" s="115">
        <v>422400</v>
      </c>
      <c r="C274" s="124" t="s">
        <v>501</v>
      </c>
      <c r="D274" s="20"/>
      <c r="E274" s="21">
        <f t="shared" si="59"/>
        <v>0</v>
      </c>
      <c r="F274" s="20"/>
      <c r="G274" s="20"/>
      <c r="H274" s="20"/>
      <c r="I274" s="20"/>
      <c r="J274" s="20"/>
      <c r="K274" s="22"/>
    </row>
    <row r="275" spans="1:11" ht="17.25" customHeight="1">
      <c r="A275" s="126">
        <v>5210</v>
      </c>
      <c r="B275" s="115">
        <v>422900</v>
      </c>
      <c r="C275" s="124" t="s">
        <v>260</v>
      </c>
      <c r="D275" s="20"/>
      <c r="E275" s="21">
        <f t="shared" si="59"/>
        <v>0</v>
      </c>
      <c r="F275" s="20"/>
      <c r="G275" s="20"/>
      <c r="H275" s="20"/>
      <c r="I275" s="20"/>
      <c r="J275" s="20"/>
      <c r="K275" s="22"/>
    </row>
    <row r="276" spans="1:11" ht="17.25" customHeight="1">
      <c r="A276" s="110">
        <v>5211</v>
      </c>
      <c r="B276" s="13">
        <v>423000</v>
      </c>
      <c r="C276" s="123" t="s">
        <v>695</v>
      </c>
      <c r="D276" s="18">
        <f>SUM(D277:D288)</f>
        <v>15528</v>
      </c>
      <c r="E276" s="18">
        <f t="shared" si="59"/>
        <v>16352</v>
      </c>
      <c r="F276" s="18">
        <f t="shared" ref="F276:K276" si="74">SUM(F277:F288)</f>
        <v>70</v>
      </c>
      <c r="G276" s="18">
        <f t="shared" si="74"/>
        <v>0</v>
      </c>
      <c r="H276" s="18">
        <f t="shared" si="74"/>
        <v>0</v>
      </c>
      <c r="I276" s="18">
        <f t="shared" si="74"/>
        <v>8475</v>
      </c>
      <c r="J276" s="18">
        <f t="shared" si="74"/>
        <v>1475</v>
      </c>
      <c r="K276" s="19">
        <f t="shared" si="74"/>
        <v>6332</v>
      </c>
    </row>
    <row r="277" spans="1:11" ht="17.25" customHeight="1">
      <c r="A277" s="126">
        <v>5212</v>
      </c>
      <c r="B277" s="115">
        <v>423100</v>
      </c>
      <c r="C277" s="124" t="s">
        <v>261</v>
      </c>
      <c r="D277" s="20">
        <v>85</v>
      </c>
      <c r="E277" s="21">
        <f t="shared" si="59"/>
        <v>73</v>
      </c>
      <c r="F277" s="20"/>
      <c r="G277" s="20"/>
      <c r="H277" s="20"/>
      <c r="I277" s="20">
        <v>3</v>
      </c>
      <c r="J277" s="20">
        <v>70</v>
      </c>
      <c r="K277" s="22"/>
    </row>
    <row r="278" spans="1:11" ht="17.25" customHeight="1">
      <c r="A278" s="126">
        <v>5213</v>
      </c>
      <c r="B278" s="115">
        <v>423200</v>
      </c>
      <c r="C278" s="124" t="s">
        <v>262</v>
      </c>
      <c r="D278" s="20">
        <v>4056</v>
      </c>
      <c r="E278" s="21">
        <f t="shared" si="59"/>
        <v>3600</v>
      </c>
      <c r="F278" s="20"/>
      <c r="G278" s="20"/>
      <c r="H278" s="20"/>
      <c r="I278" s="20">
        <v>3600</v>
      </c>
      <c r="J278" s="20"/>
      <c r="K278" s="22"/>
    </row>
    <row r="279" spans="1:11" ht="17.25" customHeight="1">
      <c r="A279" s="126">
        <v>5214</v>
      </c>
      <c r="B279" s="115">
        <v>423300</v>
      </c>
      <c r="C279" s="124" t="s">
        <v>263</v>
      </c>
      <c r="D279" s="20">
        <v>2550</v>
      </c>
      <c r="E279" s="21">
        <f t="shared" si="59"/>
        <v>4226</v>
      </c>
      <c r="F279" s="20">
        <v>70</v>
      </c>
      <c r="G279" s="20"/>
      <c r="H279" s="20"/>
      <c r="I279" s="20">
        <v>4014</v>
      </c>
      <c r="J279" s="20">
        <v>24</v>
      </c>
      <c r="K279" s="22">
        <v>118</v>
      </c>
    </row>
    <row r="280" spans="1:11" ht="17.25" customHeight="1">
      <c r="A280" s="126">
        <v>5215</v>
      </c>
      <c r="B280" s="115">
        <v>423400</v>
      </c>
      <c r="C280" s="124" t="s">
        <v>512</v>
      </c>
      <c r="D280" s="20">
        <v>335</v>
      </c>
      <c r="E280" s="21">
        <f t="shared" si="59"/>
        <v>399</v>
      </c>
      <c r="F280" s="20"/>
      <c r="G280" s="20"/>
      <c r="H280" s="20"/>
      <c r="I280" s="20">
        <v>297</v>
      </c>
      <c r="J280" s="20">
        <v>102</v>
      </c>
      <c r="K280" s="22"/>
    </row>
    <row r="281" spans="1:11" ht="17.25" customHeight="1">
      <c r="A281" s="126">
        <v>5216</v>
      </c>
      <c r="B281" s="115">
        <v>423500</v>
      </c>
      <c r="C281" s="124" t="s">
        <v>286</v>
      </c>
      <c r="D281" s="20">
        <v>7322</v>
      </c>
      <c r="E281" s="21">
        <f t="shared" si="59"/>
        <v>6183</v>
      </c>
      <c r="F281" s="20"/>
      <c r="G281" s="20"/>
      <c r="H281" s="20"/>
      <c r="I281" s="20">
        <v>428</v>
      </c>
      <c r="J281" s="20">
        <v>140</v>
      </c>
      <c r="K281" s="22">
        <v>5615</v>
      </c>
    </row>
    <row r="282" spans="1:11" ht="17.25" customHeight="1">
      <c r="A282" s="126">
        <v>5217</v>
      </c>
      <c r="B282" s="115">
        <v>423600</v>
      </c>
      <c r="C282" s="124" t="s">
        <v>527</v>
      </c>
      <c r="D282" s="20"/>
      <c r="E282" s="21">
        <f t="shared" si="59"/>
        <v>0</v>
      </c>
      <c r="F282" s="20"/>
      <c r="G282" s="20"/>
      <c r="H282" s="20"/>
      <c r="I282" s="20"/>
      <c r="J282" s="20"/>
      <c r="K282" s="22"/>
    </row>
    <row r="283" spans="1:11" ht="17.25" customHeight="1">
      <c r="A283" s="126">
        <v>5218</v>
      </c>
      <c r="B283" s="115">
        <v>423700</v>
      </c>
      <c r="C283" s="124" t="s">
        <v>528</v>
      </c>
      <c r="D283" s="20">
        <v>1130</v>
      </c>
      <c r="E283" s="21">
        <f t="shared" si="59"/>
        <v>1724</v>
      </c>
      <c r="F283" s="20"/>
      <c r="G283" s="20"/>
      <c r="H283" s="20"/>
      <c r="I283" s="20"/>
      <c r="J283" s="20">
        <v>1125</v>
      </c>
      <c r="K283" s="22">
        <v>599</v>
      </c>
    </row>
    <row r="284" spans="1:11">
      <c r="A284" s="646" t="s">
        <v>451</v>
      </c>
      <c r="B284" s="647" t="s">
        <v>452</v>
      </c>
      <c r="C284" s="648" t="s">
        <v>453</v>
      </c>
      <c r="D284" s="648" t="s">
        <v>789</v>
      </c>
      <c r="E284" s="638" t="s">
        <v>318</v>
      </c>
      <c r="F284" s="639"/>
      <c r="G284" s="639"/>
      <c r="H284" s="639"/>
      <c r="I284" s="639"/>
      <c r="J284" s="639"/>
      <c r="K284" s="645"/>
    </row>
    <row r="285" spans="1:11" ht="12.75" customHeight="1">
      <c r="A285" s="646"/>
      <c r="B285" s="647"/>
      <c r="C285" s="648"/>
      <c r="D285" s="648"/>
      <c r="E285" s="638" t="s">
        <v>794</v>
      </c>
      <c r="F285" s="638" t="s">
        <v>355</v>
      </c>
      <c r="G285" s="639"/>
      <c r="H285" s="639"/>
      <c r="I285" s="639"/>
      <c r="J285" s="638" t="s">
        <v>786</v>
      </c>
      <c r="K285" s="644" t="s">
        <v>59</v>
      </c>
    </row>
    <row r="286" spans="1:11" ht="25.5">
      <c r="A286" s="646"/>
      <c r="B286" s="647"/>
      <c r="C286" s="648"/>
      <c r="D286" s="648"/>
      <c r="E286" s="639"/>
      <c r="F286" s="13" t="s">
        <v>319</v>
      </c>
      <c r="G286" s="13" t="s">
        <v>387</v>
      </c>
      <c r="H286" s="13" t="s">
        <v>785</v>
      </c>
      <c r="I286" s="13" t="s">
        <v>58</v>
      </c>
      <c r="J286" s="639"/>
      <c r="K286" s="645"/>
    </row>
    <row r="287" spans="1:11">
      <c r="A287" s="30" t="s">
        <v>344</v>
      </c>
      <c r="B287" s="23" t="s">
        <v>345</v>
      </c>
      <c r="C287" s="23" t="s">
        <v>346</v>
      </c>
      <c r="D287" s="23" t="s">
        <v>347</v>
      </c>
      <c r="E287" s="23" t="s">
        <v>348</v>
      </c>
      <c r="F287" s="23" t="s">
        <v>349</v>
      </c>
      <c r="G287" s="23" t="s">
        <v>350</v>
      </c>
      <c r="H287" s="23" t="s">
        <v>351</v>
      </c>
      <c r="I287" s="23" t="s">
        <v>352</v>
      </c>
      <c r="J287" s="23" t="s">
        <v>353</v>
      </c>
      <c r="K287" s="25" t="s">
        <v>354</v>
      </c>
    </row>
    <row r="288" spans="1:11" ht="18.75" customHeight="1">
      <c r="A288" s="126">
        <v>5219</v>
      </c>
      <c r="B288" s="115">
        <v>423900</v>
      </c>
      <c r="C288" s="124" t="s">
        <v>529</v>
      </c>
      <c r="D288" s="20">
        <v>50</v>
      </c>
      <c r="E288" s="21">
        <f t="shared" si="59"/>
        <v>147</v>
      </c>
      <c r="F288" s="20"/>
      <c r="G288" s="20"/>
      <c r="H288" s="20"/>
      <c r="I288" s="20">
        <v>133</v>
      </c>
      <c r="J288" s="20">
        <v>14</v>
      </c>
      <c r="K288" s="22"/>
    </row>
    <row r="289" spans="1:11" ht="18.75" customHeight="1">
      <c r="A289" s="110">
        <v>5220</v>
      </c>
      <c r="B289" s="13">
        <v>424000</v>
      </c>
      <c r="C289" s="123" t="s">
        <v>696</v>
      </c>
      <c r="D289" s="18">
        <f>SUM(D290:D296)</f>
        <v>3620</v>
      </c>
      <c r="E289" s="18">
        <f t="shared" si="59"/>
        <v>3580</v>
      </c>
      <c r="F289" s="18">
        <f t="shared" ref="F289:K289" si="75">SUM(F290:F296)</f>
        <v>48</v>
      </c>
      <c r="G289" s="18">
        <f t="shared" si="75"/>
        <v>0</v>
      </c>
      <c r="H289" s="18">
        <f t="shared" si="75"/>
        <v>0</v>
      </c>
      <c r="I289" s="18">
        <f t="shared" si="75"/>
        <v>3074</v>
      </c>
      <c r="J289" s="18">
        <f t="shared" si="75"/>
        <v>0</v>
      </c>
      <c r="K289" s="19">
        <f t="shared" si="75"/>
        <v>458</v>
      </c>
    </row>
    <row r="290" spans="1:11" ht="18.75" customHeight="1">
      <c r="A290" s="126">
        <v>5221</v>
      </c>
      <c r="B290" s="115">
        <v>424100</v>
      </c>
      <c r="C290" s="124" t="s">
        <v>530</v>
      </c>
      <c r="D290" s="20"/>
      <c r="E290" s="21">
        <f t="shared" si="59"/>
        <v>0</v>
      </c>
      <c r="F290" s="20"/>
      <c r="G290" s="20"/>
      <c r="H290" s="20"/>
      <c r="I290" s="20"/>
      <c r="J290" s="20"/>
      <c r="K290" s="22"/>
    </row>
    <row r="291" spans="1:11" ht="18.75" customHeight="1">
      <c r="A291" s="126">
        <v>5222</v>
      </c>
      <c r="B291" s="115">
        <v>424200</v>
      </c>
      <c r="C291" s="124" t="s">
        <v>531</v>
      </c>
      <c r="D291" s="20"/>
      <c r="E291" s="21">
        <f t="shared" si="59"/>
        <v>0</v>
      </c>
      <c r="F291" s="20"/>
      <c r="G291" s="20"/>
      <c r="H291" s="20"/>
      <c r="I291" s="20"/>
      <c r="J291" s="20"/>
      <c r="K291" s="22"/>
    </row>
    <row r="292" spans="1:11" ht="18.75" customHeight="1">
      <c r="A292" s="126">
        <v>5223</v>
      </c>
      <c r="B292" s="115">
        <v>424300</v>
      </c>
      <c r="C292" s="124" t="s">
        <v>532</v>
      </c>
      <c r="D292" s="20">
        <v>3120</v>
      </c>
      <c r="E292" s="21">
        <f t="shared" si="59"/>
        <v>3580</v>
      </c>
      <c r="F292" s="20">
        <v>48</v>
      </c>
      <c r="G292" s="20"/>
      <c r="H292" s="20"/>
      <c r="I292" s="20">
        <v>3074</v>
      </c>
      <c r="J292" s="20"/>
      <c r="K292" s="22">
        <v>458</v>
      </c>
    </row>
    <row r="293" spans="1:11" ht="18.75" customHeight="1">
      <c r="A293" s="126">
        <v>5224</v>
      </c>
      <c r="B293" s="115">
        <v>424400</v>
      </c>
      <c r="C293" s="124" t="s">
        <v>420</v>
      </c>
      <c r="D293" s="20"/>
      <c r="E293" s="21">
        <f t="shared" si="59"/>
        <v>0</v>
      </c>
      <c r="F293" s="20"/>
      <c r="G293" s="20"/>
      <c r="H293" s="20"/>
      <c r="I293" s="20"/>
      <c r="J293" s="20"/>
      <c r="K293" s="22"/>
    </row>
    <row r="294" spans="1:11" ht="25.5">
      <c r="A294" s="126">
        <v>5225</v>
      </c>
      <c r="B294" s="115">
        <v>424500</v>
      </c>
      <c r="C294" s="124" t="s">
        <v>421</v>
      </c>
      <c r="D294" s="20"/>
      <c r="E294" s="21">
        <f t="shared" si="59"/>
        <v>0</v>
      </c>
      <c r="F294" s="20"/>
      <c r="G294" s="20"/>
      <c r="H294" s="20"/>
      <c r="I294" s="20"/>
      <c r="J294" s="20"/>
      <c r="K294" s="22"/>
    </row>
    <row r="295" spans="1:11" ht="25.5">
      <c r="A295" s="126">
        <v>5226</v>
      </c>
      <c r="B295" s="115">
        <v>424600</v>
      </c>
      <c r="C295" s="124" t="s">
        <v>305</v>
      </c>
      <c r="D295" s="20"/>
      <c r="E295" s="21">
        <f t="shared" si="59"/>
        <v>0</v>
      </c>
      <c r="F295" s="20"/>
      <c r="G295" s="20"/>
      <c r="H295" s="20"/>
      <c r="I295" s="20"/>
      <c r="J295" s="20"/>
      <c r="K295" s="22"/>
    </row>
    <row r="296" spans="1:11" ht="18.75" customHeight="1">
      <c r="A296" s="126">
        <v>5227</v>
      </c>
      <c r="B296" s="115">
        <v>424900</v>
      </c>
      <c r="C296" s="124" t="s">
        <v>306</v>
      </c>
      <c r="D296" s="20">
        <v>500</v>
      </c>
      <c r="E296" s="21">
        <f t="shared" si="59"/>
        <v>0</v>
      </c>
      <c r="F296" s="20"/>
      <c r="G296" s="20"/>
      <c r="H296" s="20"/>
      <c r="I296" s="20"/>
      <c r="J296" s="20"/>
      <c r="K296" s="22"/>
    </row>
    <row r="297" spans="1:11" ht="27.75" customHeight="1">
      <c r="A297" s="110">
        <v>5228</v>
      </c>
      <c r="B297" s="13">
        <v>425000</v>
      </c>
      <c r="C297" s="123" t="s">
        <v>697</v>
      </c>
      <c r="D297" s="18">
        <f>D298+D299</f>
        <v>41433</v>
      </c>
      <c r="E297" s="18">
        <f t="shared" si="59"/>
        <v>13901</v>
      </c>
      <c r="F297" s="18">
        <f t="shared" ref="F297:K297" si="76">F298+F299</f>
        <v>277</v>
      </c>
      <c r="G297" s="18">
        <f t="shared" si="76"/>
        <v>0</v>
      </c>
      <c r="H297" s="18">
        <f t="shared" si="76"/>
        <v>0</v>
      </c>
      <c r="I297" s="18">
        <f t="shared" si="76"/>
        <v>13624</v>
      </c>
      <c r="J297" s="18">
        <f t="shared" si="76"/>
        <v>0</v>
      </c>
      <c r="K297" s="19">
        <f t="shared" si="76"/>
        <v>0</v>
      </c>
    </row>
    <row r="298" spans="1:11" ht="18.75" customHeight="1">
      <c r="A298" s="126">
        <v>5229</v>
      </c>
      <c r="B298" s="115">
        <v>425100</v>
      </c>
      <c r="C298" s="124" t="s">
        <v>88</v>
      </c>
      <c r="D298" s="20">
        <v>17995</v>
      </c>
      <c r="E298" s="21">
        <f t="shared" si="59"/>
        <v>131</v>
      </c>
      <c r="F298" s="20"/>
      <c r="G298" s="20"/>
      <c r="H298" s="20"/>
      <c r="I298" s="20">
        <v>131</v>
      </c>
      <c r="J298" s="20"/>
      <c r="K298" s="22"/>
    </row>
    <row r="299" spans="1:11" ht="18.75" customHeight="1">
      <c r="A299" s="126">
        <v>5230</v>
      </c>
      <c r="B299" s="115">
        <v>425200</v>
      </c>
      <c r="C299" s="124" t="s">
        <v>89</v>
      </c>
      <c r="D299" s="20">
        <v>23438</v>
      </c>
      <c r="E299" s="21">
        <f t="shared" si="59"/>
        <v>13770</v>
      </c>
      <c r="F299" s="20">
        <v>277</v>
      </c>
      <c r="G299" s="20"/>
      <c r="H299" s="20"/>
      <c r="I299" s="20">
        <v>13493</v>
      </c>
      <c r="J299" s="20"/>
      <c r="K299" s="22"/>
    </row>
    <row r="300" spans="1:11" ht="18.75" customHeight="1">
      <c r="A300" s="110">
        <v>5231</v>
      </c>
      <c r="B300" s="13">
        <v>426000</v>
      </c>
      <c r="C300" s="123" t="s">
        <v>698</v>
      </c>
      <c r="D300" s="18">
        <f>SUM(D301:D309)</f>
        <v>149714</v>
      </c>
      <c r="E300" s="18">
        <f t="shared" si="59"/>
        <v>139887</v>
      </c>
      <c r="F300" s="18">
        <f t="shared" ref="F300:K300" si="77">SUM(F301:F309)</f>
        <v>328</v>
      </c>
      <c r="G300" s="18">
        <f t="shared" si="77"/>
        <v>0</v>
      </c>
      <c r="H300" s="18">
        <f t="shared" si="77"/>
        <v>0</v>
      </c>
      <c r="I300" s="18">
        <f t="shared" si="77"/>
        <v>136971</v>
      </c>
      <c r="J300" s="18">
        <f t="shared" si="77"/>
        <v>9</v>
      </c>
      <c r="K300" s="19">
        <f t="shared" si="77"/>
        <v>2579</v>
      </c>
    </row>
    <row r="301" spans="1:11" ht="18.75" customHeight="1">
      <c r="A301" s="126">
        <v>5232</v>
      </c>
      <c r="B301" s="115">
        <v>426100</v>
      </c>
      <c r="C301" s="124" t="s">
        <v>90</v>
      </c>
      <c r="D301" s="20">
        <v>3829</v>
      </c>
      <c r="E301" s="21">
        <f t="shared" si="59"/>
        <v>2275</v>
      </c>
      <c r="F301" s="20"/>
      <c r="G301" s="20"/>
      <c r="H301" s="20"/>
      <c r="I301" s="20">
        <v>2275</v>
      </c>
      <c r="J301" s="20"/>
      <c r="K301" s="22"/>
    </row>
    <row r="302" spans="1:11" ht="18.75" customHeight="1">
      <c r="A302" s="126">
        <v>5233</v>
      </c>
      <c r="B302" s="115">
        <v>426200</v>
      </c>
      <c r="C302" s="124" t="s">
        <v>699</v>
      </c>
      <c r="D302" s="20"/>
      <c r="E302" s="21">
        <f t="shared" si="59"/>
        <v>0</v>
      </c>
      <c r="F302" s="20"/>
      <c r="G302" s="20"/>
      <c r="H302" s="20"/>
      <c r="I302" s="20"/>
      <c r="J302" s="20"/>
      <c r="K302" s="22"/>
    </row>
    <row r="303" spans="1:11" ht="18.75" customHeight="1">
      <c r="A303" s="126">
        <v>5234</v>
      </c>
      <c r="B303" s="115">
        <v>426300</v>
      </c>
      <c r="C303" s="124" t="s">
        <v>91</v>
      </c>
      <c r="D303" s="20"/>
      <c r="E303" s="21">
        <f t="shared" si="59"/>
        <v>0</v>
      </c>
      <c r="F303" s="20"/>
      <c r="G303" s="20"/>
      <c r="H303" s="20"/>
      <c r="I303" s="20"/>
      <c r="J303" s="20"/>
      <c r="K303" s="22"/>
    </row>
    <row r="304" spans="1:11" ht="18.75" customHeight="1">
      <c r="A304" s="126">
        <v>5235</v>
      </c>
      <c r="B304" s="115">
        <v>426400</v>
      </c>
      <c r="C304" s="124" t="s">
        <v>92</v>
      </c>
      <c r="D304" s="20">
        <v>568</v>
      </c>
      <c r="E304" s="21">
        <f t="shared" si="59"/>
        <v>0</v>
      </c>
      <c r="F304" s="47"/>
      <c r="G304" s="47"/>
      <c r="H304" s="47"/>
      <c r="I304" s="47"/>
      <c r="J304" s="47"/>
      <c r="K304" s="48"/>
    </row>
    <row r="305" spans="1:11" ht="18.75" customHeight="1">
      <c r="A305" s="126">
        <v>5236</v>
      </c>
      <c r="B305" s="115">
        <v>426500</v>
      </c>
      <c r="C305" s="124" t="s">
        <v>437</v>
      </c>
      <c r="D305" s="20">
        <v>270</v>
      </c>
      <c r="E305" s="21">
        <f t="shared" ref="E305:E380" si="78">SUM(F305:K305)</f>
        <v>191</v>
      </c>
      <c r="F305" s="20"/>
      <c r="G305" s="20"/>
      <c r="H305" s="20"/>
      <c r="I305" s="20">
        <v>191</v>
      </c>
      <c r="J305" s="20"/>
      <c r="K305" s="22"/>
    </row>
    <row r="306" spans="1:11" ht="18.75" customHeight="1">
      <c r="A306" s="126">
        <v>5237</v>
      </c>
      <c r="B306" s="115">
        <v>426600</v>
      </c>
      <c r="C306" s="124" t="s">
        <v>438</v>
      </c>
      <c r="D306" s="20"/>
      <c r="E306" s="21">
        <f t="shared" si="78"/>
        <v>0</v>
      </c>
      <c r="F306" s="20"/>
      <c r="G306" s="20"/>
      <c r="H306" s="20"/>
      <c r="I306" s="20"/>
      <c r="J306" s="20"/>
      <c r="K306" s="22"/>
    </row>
    <row r="307" spans="1:11" ht="18.75" customHeight="1">
      <c r="A307" s="126">
        <v>5238</v>
      </c>
      <c r="B307" s="115">
        <v>426700</v>
      </c>
      <c r="C307" s="124" t="s">
        <v>439</v>
      </c>
      <c r="D307" s="20">
        <v>126861</v>
      </c>
      <c r="E307" s="21">
        <f t="shared" si="78"/>
        <v>123323</v>
      </c>
      <c r="F307" s="20">
        <v>323</v>
      </c>
      <c r="G307" s="20"/>
      <c r="H307" s="20"/>
      <c r="I307" s="20">
        <v>120441</v>
      </c>
      <c r="J307" s="20"/>
      <c r="K307" s="22">
        <v>2559</v>
      </c>
    </row>
    <row r="308" spans="1:11" ht="18.75" customHeight="1">
      <c r="A308" s="126">
        <v>5239</v>
      </c>
      <c r="B308" s="115">
        <v>426800</v>
      </c>
      <c r="C308" s="124" t="s">
        <v>314</v>
      </c>
      <c r="D308" s="20">
        <v>13001</v>
      </c>
      <c r="E308" s="21">
        <f t="shared" si="78"/>
        <v>11163</v>
      </c>
      <c r="F308" s="20"/>
      <c r="G308" s="20"/>
      <c r="H308" s="20"/>
      <c r="I308" s="20">
        <v>11152</v>
      </c>
      <c r="J308" s="20"/>
      <c r="K308" s="22">
        <v>11</v>
      </c>
    </row>
    <row r="309" spans="1:11" ht="18.75" customHeight="1">
      <c r="A309" s="126">
        <v>5240</v>
      </c>
      <c r="B309" s="115">
        <v>426900</v>
      </c>
      <c r="C309" s="124" t="s">
        <v>440</v>
      </c>
      <c r="D309" s="20">
        <v>5185</v>
      </c>
      <c r="E309" s="21">
        <f t="shared" si="78"/>
        <v>2935</v>
      </c>
      <c r="F309" s="20">
        <v>5</v>
      </c>
      <c r="G309" s="20"/>
      <c r="H309" s="20"/>
      <c r="I309" s="20">
        <v>2912</v>
      </c>
      <c r="J309" s="20">
        <v>9</v>
      </c>
      <c r="K309" s="22">
        <v>9</v>
      </c>
    </row>
    <row r="310" spans="1:11" ht="25.5">
      <c r="A310" s="110">
        <v>5241</v>
      </c>
      <c r="B310" s="13">
        <v>430000</v>
      </c>
      <c r="C310" s="123" t="s">
        <v>700</v>
      </c>
      <c r="D310" s="18">
        <f>D311+D319+D321+D323+D327</f>
        <v>0</v>
      </c>
      <c r="E310" s="18">
        <f t="shared" si="78"/>
        <v>0</v>
      </c>
      <c r="F310" s="18">
        <f t="shared" ref="F310:K310" si="79">F311+F319+F321+F323+F327</f>
        <v>0</v>
      </c>
      <c r="G310" s="18">
        <f t="shared" si="79"/>
        <v>0</v>
      </c>
      <c r="H310" s="18">
        <f t="shared" si="79"/>
        <v>0</v>
      </c>
      <c r="I310" s="18">
        <f t="shared" si="79"/>
        <v>0</v>
      </c>
      <c r="J310" s="18">
        <f t="shared" si="79"/>
        <v>0</v>
      </c>
      <c r="K310" s="19">
        <f t="shared" si="79"/>
        <v>0</v>
      </c>
    </row>
    <row r="311" spans="1:11" ht="25.5">
      <c r="A311" s="110">
        <v>5242</v>
      </c>
      <c r="B311" s="13">
        <v>431000</v>
      </c>
      <c r="C311" s="123" t="s">
        <v>701</v>
      </c>
      <c r="D311" s="18">
        <f>SUM(D312:D314)</f>
        <v>0</v>
      </c>
      <c r="E311" s="18">
        <f t="shared" si="78"/>
        <v>0</v>
      </c>
      <c r="F311" s="18">
        <f t="shared" ref="F311:K311" si="80">SUM(F312:F314)</f>
        <v>0</v>
      </c>
      <c r="G311" s="18">
        <f t="shared" si="80"/>
        <v>0</v>
      </c>
      <c r="H311" s="18">
        <f t="shared" si="80"/>
        <v>0</v>
      </c>
      <c r="I311" s="18">
        <f t="shared" si="80"/>
        <v>0</v>
      </c>
      <c r="J311" s="18">
        <f t="shared" si="80"/>
        <v>0</v>
      </c>
      <c r="K311" s="19">
        <f t="shared" si="80"/>
        <v>0</v>
      </c>
    </row>
    <row r="312" spans="1:11" ht="18.75" customHeight="1">
      <c r="A312" s="126">
        <v>5243</v>
      </c>
      <c r="B312" s="115">
        <v>431100</v>
      </c>
      <c r="C312" s="124" t="s">
        <v>702</v>
      </c>
      <c r="D312" s="20"/>
      <c r="E312" s="21">
        <f t="shared" si="78"/>
        <v>0</v>
      </c>
      <c r="F312" s="20"/>
      <c r="G312" s="20"/>
      <c r="H312" s="20"/>
      <c r="I312" s="20"/>
      <c r="J312" s="20"/>
      <c r="K312" s="22"/>
    </row>
    <row r="313" spans="1:11" ht="18.75" customHeight="1">
      <c r="A313" s="126">
        <v>5244</v>
      </c>
      <c r="B313" s="115">
        <v>431200</v>
      </c>
      <c r="C313" s="124" t="s">
        <v>513</v>
      </c>
      <c r="D313" s="20"/>
      <c r="E313" s="21">
        <f t="shared" si="78"/>
        <v>0</v>
      </c>
      <c r="F313" s="20"/>
      <c r="G313" s="20"/>
      <c r="H313" s="20"/>
      <c r="I313" s="20"/>
      <c r="J313" s="20"/>
      <c r="K313" s="22"/>
    </row>
    <row r="314" spans="1:11" ht="18.75" customHeight="1">
      <c r="A314" s="126">
        <v>5245</v>
      </c>
      <c r="B314" s="115">
        <v>431300</v>
      </c>
      <c r="C314" s="124" t="s">
        <v>514</v>
      </c>
      <c r="D314" s="20"/>
      <c r="E314" s="21">
        <f t="shared" si="78"/>
        <v>0</v>
      </c>
      <c r="F314" s="20"/>
      <c r="G314" s="20"/>
      <c r="H314" s="20"/>
      <c r="I314" s="20"/>
      <c r="J314" s="20"/>
      <c r="K314" s="22"/>
    </row>
    <row r="315" spans="1:11">
      <c r="A315" s="646" t="s">
        <v>451</v>
      </c>
      <c r="B315" s="647" t="s">
        <v>452</v>
      </c>
      <c r="C315" s="648" t="s">
        <v>453</v>
      </c>
      <c r="D315" s="648" t="s">
        <v>789</v>
      </c>
      <c r="E315" s="638" t="s">
        <v>318</v>
      </c>
      <c r="F315" s="639"/>
      <c r="G315" s="639"/>
      <c r="H315" s="639"/>
      <c r="I315" s="639"/>
      <c r="J315" s="639"/>
      <c r="K315" s="645"/>
    </row>
    <row r="316" spans="1:11" ht="12.75" customHeight="1">
      <c r="A316" s="646"/>
      <c r="B316" s="647"/>
      <c r="C316" s="648"/>
      <c r="D316" s="648"/>
      <c r="E316" s="638" t="s">
        <v>794</v>
      </c>
      <c r="F316" s="638" t="s">
        <v>355</v>
      </c>
      <c r="G316" s="639"/>
      <c r="H316" s="639"/>
      <c r="I316" s="639"/>
      <c r="J316" s="638" t="s">
        <v>786</v>
      </c>
      <c r="K316" s="644" t="s">
        <v>59</v>
      </c>
    </row>
    <row r="317" spans="1:11" ht="25.5">
      <c r="A317" s="646"/>
      <c r="B317" s="647"/>
      <c r="C317" s="648"/>
      <c r="D317" s="648"/>
      <c r="E317" s="639"/>
      <c r="F317" s="13" t="s">
        <v>319</v>
      </c>
      <c r="G317" s="13" t="s">
        <v>387</v>
      </c>
      <c r="H317" s="13" t="s">
        <v>785</v>
      </c>
      <c r="I317" s="13" t="s">
        <v>58</v>
      </c>
      <c r="J317" s="639"/>
      <c r="K317" s="645"/>
    </row>
    <row r="318" spans="1:11">
      <c r="A318" s="30" t="s">
        <v>344</v>
      </c>
      <c r="B318" s="23" t="s">
        <v>345</v>
      </c>
      <c r="C318" s="23" t="s">
        <v>346</v>
      </c>
      <c r="D318" s="23" t="s">
        <v>347</v>
      </c>
      <c r="E318" s="23" t="s">
        <v>348</v>
      </c>
      <c r="F318" s="23" t="s">
        <v>349</v>
      </c>
      <c r="G318" s="23" t="s">
        <v>350</v>
      </c>
      <c r="H318" s="23" t="s">
        <v>351</v>
      </c>
      <c r="I318" s="23" t="s">
        <v>352</v>
      </c>
      <c r="J318" s="23" t="s">
        <v>353</v>
      </c>
      <c r="K318" s="25" t="s">
        <v>354</v>
      </c>
    </row>
    <row r="319" spans="1:11" ht="27.75" customHeight="1">
      <c r="A319" s="110">
        <v>5246</v>
      </c>
      <c r="B319" s="13">
        <v>432000</v>
      </c>
      <c r="C319" s="123" t="s">
        <v>703</v>
      </c>
      <c r="D319" s="18">
        <f>D320</f>
        <v>0</v>
      </c>
      <c r="E319" s="18">
        <f t="shared" si="78"/>
        <v>0</v>
      </c>
      <c r="F319" s="18">
        <f t="shared" ref="F319:K319" si="81">F320</f>
        <v>0</v>
      </c>
      <c r="G319" s="18">
        <f t="shared" si="81"/>
        <v>0</v>
      </c>
      <c r="H319" s="18">
        <f t="shared" si="81"/>
        <v>0</v>
      </c>
      <c r="I319" s="18">
        <f t="shared" si="81"/>
        <v>0</v>
      </c>
      <c r="J319" s="18">
        <f t="shared" si="81"/>
        <v>0</v>
      </c>
      <c r="K319" s="19">
        <f t="shared" si="81"/>
        <v>0</v>
      </c>
    </row>
    <row r="320" spans="1:11" ht="19.5" customHeight="1">
      <c r="A320" s="126">
        <v>5247</v>
      </c>
      <c r="B320" s="115">
        <v>432100</v>
      </c>
      <c r="C320" s="124" t="s">
        <v>627</v>
      </c>
      <c r="D320" s="20"/>
      <c r="E320" s="21">
        <f t="shared" si="78"/>
        <v>0</v>
      </c>
      <c r="F320" s="20"/>
      <c r="G320" s="20"/>
      <c r="H320" s="20"/>
      <c r="I320" s="20"/>
      <c r="J320" s="20"/>
      <c r="K320" s="22"/>
    </row>
    <row r="321" spans="1:11" ht="19.5" customHeight="1">
      <c r="A321" s="110">
        <v>5248</v>
      </c>
      <c r="B321" s="13">
        <v>433000</v>
      </c>
      <c r="C321" s="123" t="s">
        <v>704</v>
      </c>
      <c r="D321" s="18">
        <f>D322</f>
        <v>0</v>
      </c>
      <c r="E321" s="18">
        <f t="shared" si="78"/>
        <v>0</v>
      </c>
      <c r="F321" s="18">
        <f t="shared" ref="F321:K321" si="82">F322</f>
        <v>0</v>
      </c>
      <c r="G321" s="18">
        <f t="shared" si="82"/>
        <v>0</v>
      </c>
      <c r="H321" s="18">
        <f t="shared" si="82"/>
        <v>0</v>
      </c>
      <c r="I321" s="18">
        <f t="shared" si="82"/>
        <v>0</v>
      </c>
      <c r="J321" s="18">
        <f t="shared" si="82"/>
        <v>0</v>
      </c>
      <c r="K321" s="19">
        <f t="shared" si="82"/>
        <v>0</v>
      </c>
    </row>
    <row r="322" spans="1:11" ht="19.5" customHeight="1">
      <c r="A322" s="126">
        <v>5249</v>
      </c>
      <c r="B322" s="115">
        <v>433100</v>
      </c>
      <c r="C322" s="124" t="s">
        <v>515</v>
      </c>
      <c r="D322" s="20"/>
      <c r="E322" s="21">
        <f t="shared" si="78"/>
        <v>0</v>
      </c>
      <c r="F322" s="20"/>
      <c r="G322" s="20"/>
      <c r="H322" s="20"/>
      <c r="I322" s="20"/>
      <c r="J322" s="20"/>
      <c r="K322" s="22"/>
    </row>
    <row r="323" spans="1:11" ht="27" customHeight="1">
      <c r="A323" s="110">
        <v>5250</v>
      </c>
      <c r="B323" s="13">
        <v>434000</v>
      </c>
      <c r="C323" s="123" t="s">
        <v>705</v>
      </c>
      <c r="D323" s="18">
        <f>SUM(D324:D326)</f>
        <v>0</v>
      </c>
      <c r="E323" s="18">
        <f t="shared" si="78"/>
        <v>0</v>
      </c>
      <c r="F323" s="18">
        <f t="shared" ref="F323:K323" si="83">SUM(F324:F326)</f>
        <v>0</v>
      </c>
      <c r="G323" s="18">
        <f t="shared" si="83"/>
        <v>0</v>
      </c>
      <c r="H323" s="18">
        <f t="shared" si="83"/>
        <v>0</v>
      </c>
      <c r="I323" s="18">
        <f t="shared" si="83"/>
        <v>0</v>
      </c>
      <c r="J323" s="18">
        <f t="shared" si="83"/>
        <v>0</v>
      </c>
      <c r="K323" s="19">
        <f t="shared" si="83"/>
        <v>0</v>
      </c>
    </row>
    <row r="324" spans="1:11" ht="19.5" customHeight="1">
      <c r="A324" s="126">
        <v>5251</v>
      </c>
      <c r="B324" s="115">
        <v>434100</v>
      </c>
      <c r="C324" s="124" t="s">
        <v>516</v>
      </c>
      <c r="D324" s="20"/>
      <c r="E324" s="21">
        <f t="shared" si="78"/>
        <v>0</v>
      </c>
      <c r="F324" s="20"/>
      <c r="G324" s="20"/>
      <c r="H324" s="20"/>
      <c r="I324" s="20"/>
      <c r="J324" s="20"/>
      <c r="K324" s="22"/>
    </row>
    <row r="325" spans="1:11" ht="19.5" customHeight="1">
      <c r="A325" s="126">
        <v>5252</v>
      </c>
      <c r="B325" s="115">
        <v>434200</v>
      </c>
      <c r="C325" s="124" t="s">
        <v>517</v>
      </c>
      <c r="D325" s="20"/>
      <c r="E325" s="21">
        <f t="shared" si="78"/>
        <v>0</v>
      </c>
      <c r="F325" s="20"/>
      <c r="G325" s="20"/>
      <c r="H325" s="20"/>
      <c r="I325" s="20"/>
      <c r="J325" s="20"/>
      <c r="K325" s="22"/>
    </row>
    <row r="326" spans="1:11" ht="19.5" customHeight="1">
      <c r="A326" s="126">
        <v>5253</v>
      </c>
      <c r="B326" s="115">
        <v>434300</v>
      </c>
      <c r="C326" s="124" t="s">
        <v>518</v>
      </c>
      <c r="D326" s="20"/>
      <c r="E326" s="21">
        <f t="shared" si="78"/>
        <v>0</v>
      </c>
      <c r="F326" s="20"/>
      <c r="G326" s="20"/>
      <c r="H326" s="20"/>
      <c r="I326" s="20"/>
      <c r="J326" s="20"/>
      <c r="K326" s="22"/>
    </row>
    <row r="327" spans="1:11" ht="25.5" customHeight="1">
      <c r="A327" s="110">
        <v>5254</v>
      </c>
      <c r="B327" s="13">
        <v>435000</v>
      </c>
      <c r="C327" s="123" t="s">
        <v>706</v>
      </c>
      <c r="D327" s="18">
        <f>D328</f>
        <v>0</v>
      </c>
      <c r="E327" s="18">
        <f t="shared" si="78"/>
        <v>0</v>
      </c>
      <c r="F327" s="18">
        <f t="shared" ref="F327:K327" si="84">F328</f>
        <v>0</v>
      </c>
      <c r="G327" s="18">
        <f t="shared" si="84"/>
        <v>0</v>
      </c>
      <c r="H327" s="18">
        <f t="shared" si="84"/>
        <v>0</v>
      </c>
      <c r="I327" s="18">
        <f t="shared" si="84"/>
        <v>0</v>
      </c>
      <c r="J327" s="18">
        <f t="shared" si="84"/>
        <v>0</v>
      </c>
      <c r="K327" s="19">
        <f t="shared" si="84"/>
        <v>0</v>
      </c>
    </row>
    <row r="328" spans="1:11" ht="19.5" customHeight="1">
      <c r="A328" s="126">
        <v>5255</v>
      </c>
      <c r="B328" s="115">
        <v>435100</v>
      </c>
      <c r="C328" s="124" t="s">
        <v>519</v>
      </c>
      <c r="D328" s="20"/>
      <c r="E328" s="21">
        <f t="shared" si="78"/>
        <v>0</v>
      </c>
      <c r="F328" s="20"/>
      <c r="G328" s="20"/>
      <c r="H328" s="20"/>
      <c r="I328" s="20"/>
      <c r="J328" s="20"/>
      <c r="K328" s="22"/>
    </row>
    <row r="329" spans="1:11" ht="26.25" customHeight="1">
      <c r="A329" s="110">
        <v>5256</v>
      </c>
      <c r="B329" s="13">
        <v>440000</v>
      </c>
      <c r="C329" s="123" t="s">
        <v>707</v>
      </c>
      <c r="D329" s="18">
        <f>D330+D340+D351+D353</f>
        <v>35</v>
      </c>
      <c r="E329" s="18">
        <f t="shared" si="78"/>
        <v>28</v>
      </c>
      <c r="F329" s="18">
        <f t="shared" ref="F329:K329" si="85">F330+F340+F351+F353</f>
        <v>0</v>
      </c>
      <c r="G329" s="18">
        <f t="shared" si="85"/>
        <v>0</v>
      </c>
      <c r="H329" s="18">
        <f t="shared" si="85"/>
        <v>0</v>
      </c>
      <c r="I329" s="18">
        <f t="shared" si="85"/>
        <v>21</v>
      </c>
      <c r="J329" s="18">
        <f t="shared" si="85"/>
        <v>0</v>
      </c>
      <c r="K329" s="19">
        <f t="shared" si="85"/>
        <v>7</v>
      </c>
    </row>
    <row r="330" spans="1:11" ht="18" customHeight="1">
      <c r="A330" s="110">
        <v>5257</v>
      </c>
      <c r="B330" s="13">
        <v>441000</v>
      </c>
      <c r="C330" s="123" t="s">
        <v>708</v>
      </c>
      <c r="D330" s="18">
        <f>SUM(D331:D339)</f>
        <v>0</v>
      </c>
      <c r="E330" s="18">
        <f t="shared" si="78"/>
        <v>0</v>
      </c>
      <c r="F330" s="18">
        <f t="shared" ref="F330:K330" si="86">SUM(F331:F339)</f>
        <v>0</v>
      </c>
      <c r="G330" s="18">
        <f t="shared" si="86"/>
        <v>0</v>
      </c>
      <c r="H330" s="18">
        <f t="shared" si="86"/>
        <v>0</v>
      </c>
      <c r="I330" s="18">
        <f t="shared" si="86"/>
        <v>0</v>
      </c>
      <c r="J330" s="18">
        <f t="shared" si="86"/>
        <v>0</v>
      </c>
      <c r="K330" s="19">
        <f t="shared" si="86"/>
        <v>0</v>
      </c>
    </row>
    <row r="331" spans="1:11" ht="19.5" customHeight="1">
      <c r="A331" s="126">
        <v>5258</v>
      </c>
      <c r="B331" s="115">
        <v>441100</v>
      </c>
      <c r="C331" s="124" t="s">
        <v>275</v>
      </c>
      <c r="D331" s="20"/>
      <c r="E331" s="21">
        <f t="shared" si="78"/>
        <v>0</v>
      </c>
      <c r="F331" s="20"/>
      <c r="G331" s="20"/>
      <c r="H331" s="20"/>
      <c r="I331" s="20"/>
      <c r="J331" s="20"/>
      <c r="K331" s="22"/>
    </row>
    <row r="332" spans="1:11" ht="19.5" customHeight="1">
      <c r="A332" s="126">
        <v>5259</v>
      </c>
      <c r="B332" s="115">
        <v>441200</v>
      </c>
      <c r="C332" s="124" t="s">
        <v>276</v>
      </c>
      <c r="D332" s="20"/>
      <c r="E332" s="21">
        <f t="shared" si="78"/>
        <v>0</v>
      </c>
      <c r="F332" s="20"/>
      <c r="G332" s="20"/>
      <c r="H332" s="20"/>
      <c r="I332" s="20"/>
      <c r="J332" s="20"/>
      <c r="K332" s="22"/>
    </row>
    <row r="333" spans="1:11" ht="25.5">
      <c r="A333" s="126">
        <v>5260</v>
      </c>
      <c r="B333" s="115">
        <v>441300</v>
      </c>
      <c r="C333" s="124" t="s">
        <v>277</v>
      </c>
      <c r="D333" s="20"/>
      <c r="E333" s="21">
        <f t="shared" si="78"/>
        <v>0</v>
      </c>
      <c r="F333" s="20"/>
      <c r="G333" s="20"/>
      <c r="H333" s="20"/>
      <c r="I333" s="20"/>
      <c r="J333" s="20"/>
      <c r="K333" s="22"/>
    </row>
    <row r="334" spans="1:11" ht="19.5" customHeight="1">
      <c r="A334" s="126">
        <v>5261</v>
      </c>
      <c r="B334" s="115">
        <v>441400</v>
      </c>
      <c r="C334" s="124" t="s">
        <v>278</v>
      </c>
      <c r="D334" s="20"/>
      <c r="E334" s="21">
        <f t="shared" si="78"/>
        <v>0</v>
      </c>
      <c r="F334" s="20"/>
      <c r="G334" s="20"/>
      <c r="H334" s="20"/>
      <c r="I334" s="20"/>
      <c r="J334" s="20"/>
      <c r="K334" s="22"/>
    </row>
    <row r="335" spans="1:11" ht="19.5" customHeight="1">
      <c r="A335" s="126">
        <v>5262</v>
      </c>
      <c r="B335" s="115">
        <v>441500</v>
      </c>
      <c r="C335" s="124" t="s">
        <v>279</v>
      </c>
      <c r="D335" s="20"/>
      <c r="E335" s="21">
        <f t="shared" si="78"/>
        <v>0</v>
      </c>
      <c r="F335" s="20"/>
      <c r="G335" s="20"/>
      <c r="H335" s="20"/>
      <c r="I335" s="20"/>
      <c r="J335" s="20"/>
      <c r="K335" s="22"/>
    </row>
    <row r="336" spans="1:11" ht="19.5" customHeight="1">
      <c r="A336" s="126">
        <v>5263</v>
      </c>
      <c r="B336" s="115">
        <v>441600</v>
      </c>
      <c r="C336" s="124" t="s">
        <v>366</v>
      </c>
      <c r="D336" s="20"/>
      <c r="E336" s="21">
        <f t="shared" si="78"/>
        <v>0</v>
      </c>
      <c r="F336" s="20"/>
      <c r="G336" s="20"/>
      <c r="H336" s="20"/>
      <c r="I336" s="20"/>
      <c r="J336" s="20"/>
      <c r="K336" s="22"/>
    </row>
    <row r="337" spans="1:11" ht="19.5" customHeight="1">
      <c r="A337" s="126">
        <v>5264</v>
      </c>
      <c r="B337" s="115">
        <v>441700</v>
      </c>
      <c r="C337" s="124" t="s">
        <v>150</v>
      </c>
      <c r="D337" s="20"/>
      <c r="E337" s="21">
        <f t="shared" si="78"/>
        <v>0</v>
      </c>
      <c r="F337" s="20"/>
      <c r="G337" s="20"/>
      <c r="H337" s="20"/>
      <c r="I337" s="20"/>
      <c r="J337" s="20"/>
      <c r="K337" s="22"/>
    </row>
    <row r="338" spans="1:11" ht="19.5" customHeight="1">
      <c r="A338" s="126">
        <v>5265</v>
      </c>
      <c r="B338" s="115">
        <v>441800</v>
      </c>
      <c r="C338" s="124" t="s">
        <v>151</v>
      </c>
      <c r="D338" s="20"/>
      <c r="E338" s="21">
        <f t="shared" si="78"/>
        <v>0</v>
      </c>
      <c r="F338" s="20"/>
      <c r="G338" s="20"/>
      <c r="H338" s="20"/>
      <c r="I338" s="20"/>
      <c r="J338" s="20"/>
      <c r="K338" s="22"/>
    </row>
    <row r="339" spans="1:11" ht="19.5" customHeight="1">
      <c r="A339" s="126">
        <v>5266</v>
      </c>
      <c r="B339" s="115">
        <v>441900</v>
      </c>
      <c r="C339" s="124" t="s">
        <v>112</v>
      </c>
      <c r="D339" s="20"/>
      <c r="E339" s="21">
        <f t="shared" si="78"/>
        <v>0</v>
      </c>
      <c r="F339" s="20"/>
      <c r="G339" s="20"/>
      <c r="H339" s="20"/>
      <c r="I339" s="20"/>
      <c r="J339" s="20"/>
      <c r="K339" s="22"/>
    </row>
    <row r="340" spans="1:11" ht="18" customHeight="1">
      <c r="A340" s="110">
        <v>5267</v>
      </c>
      <c r="B340" s="13">
        <v>442000</v>
      </c>
      <c r="C340" s="123" t="s">
        <v>709</v>
      </c>
      <c r="D340" s="18">
        <f>SUM(D341:D350)</f>
        <v>0</v>
      </c>
      <c r="E340" s="18">
        <f t="shared" si="78"/>
        <v>0</v>
      </c>
      <c r="F340" s="18">
        <f t="shared" ref="F340:K340" si="87">SUM(F341:F350)</f>
        <v>0</v>
      </c>
      <c r="G340" s="18">
        <f t="shared" si="87"/>
        <v>0</v>
      </c>
      <c r="H340" s="18">
        <f t="shared" si="87"/>
        <v>0</v>
      </c>
      <c r="I340" s="18">
        <f t="shared" si="87"/>
        <v>0</v>
      </c>
      <c r="J340" s="18">
        <f t="shared" si="87"/>
        <v>0</v>
      </c>
      <c r="K340" s="19">
        <f t="shared" si="87"/>
        <v>0</v>
      </c>
    </row>
    <row r="341" spans="1:11" ht="25.5">
      <c r="A341" s="126">
        <v>5268</v>
      </c>
      <c r="B341" s="115">
        <v>442100</v>
      </c>
      <c r="C341" s="124" t="s">
        <v>628</v>
      </c>
      <c r="D341" s="20"/>
      <c r="E341" s="21">
        <f t="shared" si="78"/>
        <v>0</v>
      </c>
      <c r="F341" s="20"/>
      <c r="G341" s="20"/>
      <c r="H341" s="20"/>
      <c r="I341" s="20"/>
      <c r="J341" s="20"/>
      <c r="K341" s="22"/>
    </row>
    <row r="342" spans="1:11" ht="19.5" customHeight="1">
      <c r="A342" s="126">
        <v>5269</v>
      </c>
      <c r="B342" s="115">
        <v>442200</v>
      </c>
      <c r="C342" s="124" t="s">
        <v>152</v>
      </c>
      <c r="D342" s="20"/>
      <c r="E342" s="21">
        <f t="shared" si="78"/>
        <v>0</v>
      </c>
      <c r="F342" s="20"/>
      <c r="G342" s="20"/>
      <c r="H342" s="20"/>
      <c r="I342" s="20"/>
      <c r="J342" s="20"/>
      <c r="K342" s="22"/>
    </row>
    <row r="343" spans="1:11" ht="19.5" customHeight="1">
      <c r="A343" s="126">
        <v>5270</v>
      </c>
      <c r="B343" s="115">
        <v>442300</v>
      </c>
      <c r="C343" s="124" t="s">
        <v>153</v>
      </c>
      <c r="D343" s="20"/>
      <c r="E343" s="21">
        <f t="shared" si="78"/>
        <v>0</v>
      </c>
      <c r="F343" s="20"/>
      <c r="G343" s="20"/>
      <c r="H343" s="20"/>
      <c r="I343" s="20"/>
      <c r="J343" s="20"/>
      <c r="K343" s="22"/>
    </row>
    <row r="344" spans="1:11" ht="19.5" customHeight="1">
      <c r="A344" s="126">
        <v>5271</v>
      </c>
      <c r="B344" s="115">
        <v>442400</v>
      </c>
      <c r="C344" s="124" t="s">
        <v>154</v>
      </c>
      <c r="D344" s="20"/>
      <c r="E344" s="21">
        <f t="shared" si="78"/>
        <v>0</v>
      </c>
      <c r="F344" s="20"/>
      <c r="G344" s="20"/>
      <c r="H344" s="20"/>
      <c r="I344" s="20"/>
      <c r="J344" s="20"/>
      <c r="K344" s="22"/>
    </row>
    <row r="345" spans="1:11">
      <c r="A345" s="646" t="s">
        <v>451</v>
      </c>
      <c r="B345" s="647" t="s">
        <v>452</v>
      </c>
      <c r="C345" s="648" t="s">
        <v>453</v>
      </c>
      <c r="D345" s="648" t="s">
        <v>789</v>
      </c>
      <c r="E345" s="638" t="s">
        <v>318</v>
      </c>
      <c r="F345" s="639"/>
      <c r="G345" s="639"/>
      <c r="H345" s="639"/>
      <c r="I345" s="639"/>
      <c r="J345" s="639"/>
      <c r="K345" s="645"/>
    </row>
    <row r="346" spans="1:11" ht="12.75" customHeight="1">
      <c r="A346" s="646"/>
      <c r="B346" s="647"/>
      <c r="C346" s="648"/>
      <c r="D346" s="648"/>
      <c r="E346" s="638" t="s">
        <v>794</v>
      </c>
      <c r="F346" s="638" t="s">
        <v>355</v>
      </c>
      <c r="G346" s="639"/>
      <c r="H346" s="639"/>
      <c r="I346" s="639"/>
      <c r="J346" s="638" t="s">
        <v>786</v>
      </c>
      <c r="K346" s="644" t="s">
        <v>59</v>
      </c>
    </row>
    <row r="347" spans="1:11" ht="25.5">
      <c r="A347" s="646"/>
      <c r="B347" s="647"/>
      <c r="C347" s="648"/>
      <c r="D347" s="648"/>
      <c r="E347" s="639"/>
      <c r="F347" s="13" t="s">
        <v>319</v>
      </c>
      <c r="G347" s="13" t="s">
        <v>387</v>
      </c>
      <c r="H347" s="13" t="s">
        <v>785</v>
      </c>
      <c r="I347" s="13" t="s">
        <v>58</v>
      </c>
      <c r="J347" s="639"/>
      <c r="K347" s="645"/>
    </row>
    <row r="348" spans="1:11">
      <c r="A348" s="30" t="s">
        <v>344</v>
      </c>
      <c r="B348" s="23" t="s">
        <v>345</v>
      </c>
      <c r="C348" s="23" t="s">
        <v>346</v>
      </c>
      <c r="D348" s="23" t="s">
        <v>347</v>
      </c>
      <c r="E348" s="23" t="s">
        <v>348</v>
      </c>
      <c r="F348" s="23" t="s">
        <v>349</v>
      </c>
      <c r="G348" s="23" t="s">
        <v>350</v>
      </c>
      <c r="H348" s="23" t="s">
        <v>351</v>
      </c>
      <c r="I348" s="23" t="s">
        <v>352</v>
      </c>
      <c r="J348" s="23" t="s">
        <v>353</v>
      </c>
      <c r="K348" s="25" t="s">
        <v>354</v>
      </c>
    </row>
    <row r="349" spans="1:11" ht="18.75" customHeight="1">
      <c r="A349" s="126">
        <v>5272</v>
      </c>
      <c r="B349" s="115">
        <v>442500</v>
      </c>
      <c r="C349" s="124" t="s">
        <v>368</v>
      </c>
      <c r="D349" s="20"/>
      <c r="E349" s="21">
        <f t="shared" si="78"/>
        <v>0</v>
      </c>
      <c r="F349" s="20"/>
      <c r="G349" s="20"/>
      <c r="H349" s="20"/>
      <c r="I349" s="20"/>
      <c r="J349" s="20"/>
      <c r="K349" s="22"/>
    </row>
    <row r="350" spans="1:11" ht="18.75" customHeight="1">
      <c r="A350" s="126">
        <v>5273</v>
      </c>
      <c r="B350" s="115">
        <v>442600</v>
      </c>
      <c r="C350" s="124" t="s">
        <v>369</v>
      </c>
      <c r="D350" s="20"/>
      <c r="E350" s="21">
        <f t="shared" si="78"/>
        <v>0</v>
      </c>
      <c r="F350" s="20"/>
      <c r="G350" s="20"/>
      <c r="H350" s="20"/>
      <c r="I350" s="20"/>
      <c r="J350" s="20"/>
      <c r="K350" s="22"/>
    </row>
    <row r="351" spans="1:11" ht="18.75" customHeight="1">
      <c r="A351" s="110">
        <v>5274</v>
      </c>
      <c r="B351" s="13">
        <v>443000</v>
      </c>
      <c r="C351" s="123" t="s">
        <v>710</v>
      </c>
      <c r="D351" s="18">
        <f>D352</f>
        <v>0</v>
      </c>
      <c r="E351" s="18">
        <f t="shared" si="78"/>
        <v>0</v>
      </c>
      <c r="F351" s="18">
        <f t="shared" ref="F351:K351" si="88">F352</f>
        <v>0</v>
      </c>
      <c r="G351" s="18">
        <f t="shared" si="88"/>
        <v>0</v>
      </c>
      <c r="H351" s="18">
        <f t="shared" si="88"/>
        <v>0</v>
      </c>
      <c r="I351" s="18">
        <f t="shared" si="88"/>
        <v>0</v>
      </c>
      <c r="J351" s="18">
        <f t="shared" si="88"/>
        <v>0</v>
      </c>
      <c r="K351" s="19">
        <f t="shared" si="88"/>
        <v>0</v>
      </c>
    </row>
    <row r="352" spans="1:11" ht="18.75" customHeight="1">
      <c r="A352" s="126">
        <v>5275</v>
      </c>
      <c r="B352" s="115">
        <v>443100</v>
      </c>
      <c r="C352" s="124" t="s">
        <v>520</v>
      </c>
      <c r="D352" s="20"/>
      <c r="E352" s="21">
        <f t="shared" si="78"/>
        <v>0</v>
      </c>
      <c r="F352" s="20"/>
      <c r="G352" s="20"/>
      <c r="H352" s="20"/>
      <c r="I352" s="20"/>
      <c r="J352" s="20"/>
      <c r="K352" s="22"/>
    </row>
    <row r="353" spans="1:11" ht="25.5">
      <c r="A353" s="110">
        <v>5276</v>
      </c>
      <c r="B353" s="13">
        <v>444000</v>
      </c>
      <c r="C353" s="123" t="s">
        <v>711</v>
      </c>
      <c r="D353" s="18">
        <f>SUM(D354:D356)</f>
        <v>35</v>
      </c>
      <c r="E353" s="18">
        <f t="shared" si="78"/>
        <v>28</v>
      </c>
      <c r="F353" s="18">
        <f t="shared" ref="F353:K353" si="89">SUM(F354:F356)</f>
        <v>0</v>
      </c>
      <c r="G353" s="18">
        <f t="shared" si="89"/>
        <v>0</v>
      </c>
      <c r="H353" s="18">
        <f t="shared" si="89"/>
        <v>0</v>
      </c>
      <c r="I353" s="18">
        <f t="shared" si="89"/>
        <v>21</v>
      </c>
      <c r="J353" s="18">
        <f t="shared" si="89"/>
        <v>0</v>
      </c>
      <c r="K353" s="19">
        <f t="shared" si="89"/>
        <v>7</v>
      </c>
    </row>
    <row r="354" spans="1:11" ht="18.75" customHeight="1">
      <c r="A354" s="126">
        <v>5277</v>
      </c>
      <c r="B354" s="115">
        <v>444100</v>
      </c>
      <c r="C354" s="124" t="s">
        <v>538</v>
      </c>
      <c r="D354" s="20"/>
      <c r="E354" s="21">
        <f t="shared" si="78"/>
        <v>0</v>
      </c>
      <c r="F354" s="20"/>
      <c r="G354" s="20"/>
      <c r="H354" s="20"/>
      <c r="I354" s="20"/>
      <c r="J354" s="20"/>
      <c r="K354" s="22"/>
    </row>
    <row r="355" spans="1:11" ht="18.75" customHeight="1">
      <c r="A355" s="126">
        <v>5278</v>
      </c>
      <c r="B355" s="115">
        <v>444200</v>
      </c>
      <c r="C355" s="124" t="s">
        <v>539</v>
      </c>
      <c r="D355" s="20">
        <v>35</v>
      </c>
      <c r="E355" s="21">
        <f t="shared" si="78"/>
        <v>28</v>
      </c>
      <c r="F355" s="20"/>
      <c r="G355" s="20"/>
      <c r="H355" s="20"/>
      <c r="I355" s="20">
        <v>21</v>
      </c>
      <c r="J355" s="20"/>
      <c r="K355" s="22">
        <v>7</v>
      </c>
    </row>
    <row r="356" spans="1:11" ht="18.75" customHeight="1">
      <c r="A356" s="126">
        <v>5279</v>
      </c>
      <c r="B356" s="115">
        <v>444300</v>
      </c>
      <c r="C356" s="124" t="s">
        <v>629</v>
      </c>
      <c r="D356" s="20"/>
      <c r="E356" s="21">
        <f t="shared" si="78"/>
        <v>0</v>
      </c>
      <c r="F356" s="20"/>
      <c r="G356" s="20"/>
      <c r="H356" s="20"/>
      <c r="I356" s="20"/>
      <c r="J356" s="20"/>
      <c r="K356" s="22"/>
    </row>
    <row r="357" spans="1:11" ht="18.75" customHeight="1">
      <c r="A357" s="110">
        <v>5280</v>
      </c>
      <c r="B357" s="13">
        <v>450000</v>
      </c>
      <c r="C357" s="123" t="s">
        <v>712</v>
      </c>
      <c r="D357" s="18">
        <f>D358+D361+D364+D367</f>
        <v>0</v>
      </c>
      <c r="E357" s="18">
        <f t="shared" si="78"/>
        <v>0</v>
      </c>
      <c r="F357" s="18">
        <f t="shared" ref="F357:K357" si="90">F358+F361+F364+F367</f>
        <v>0</v>
      </c>
      <c r="G357" s="18">
        <f t="shared" si="90"/>
        <v>0</v>
      </c>
      <c r="H357" s="18">
        <f t="shared" si="90"/>
        <v>0</v>
      </c>
      <c r="I357" s="18">
        <f t="shared" si="90"/>
        <v>0</v>
      </c>
      <c r="J357" s="18">
        <f t="shared" si="90"/>
        <v>0</v>
      </c>
      <c r="K357" s="19">
        <f t="shared" si="90"/>
        <v>0</v>
      </c>
    </row>
    <row r="358" spans="1:11" ht="25.5">
      <c r="A358" s="110">
        <v>5281</v>
      </c>
      <c r="B358" s="13">
        <v>451000</v>
      </c>
      <c r="C358" s="123" t="s">
        <v>713</v>
      </c>
      <c r="D358" s="18">
        <f>D359+D360</f>
        <v>0</v>
      </c>
      <c r="E358" s="18">
        <f t="shared" si="78"/>
        <v>0</v>
      </c>
      <c r="F358" s="18">
        <f t="shared" ref="F358:K358" si="91">F359+F360</f>
        <v>0</v>
      </c>
      <c r="G358" s="18">
        <f t="shared" si="91"/>
        <v>0</v>
      </c>
      <c r="H358" s="18">
        <f t="shared" si="91"/>
        <v>0</v>
      </c>
      <c r="I358" s="18">
        <f t="shared" si="91"/>
        <v>0</v>
      </c>
      <c r="J358" s="18">
        <f t="shared" si="91"/>
        <v>0</v>
      </c>
      <c r="K358" s="19">
        <f t="shared" si="91"/>
        <v>0</v>
      </c>
    </row>
    <row r="359" spans="1:11" ht="25.5">
      <c r="A359" s="126">
        <v>5282</v>
      </c>
      <c r="B359" s="115">
        <v>451100</v>
      </c>
      <c r="C359" s="124" t="s">
        <v>292</v>
      </c>
      <c r="D359" s="20"/>
      <c r="E359" s="21">
        <f t="shared" si="78"/>
        <v>0</v>
      </c>
      <c r="F359" s="20"/>
      <c r="G359" s="20"/>
      <c r="H359" s="20"/>
      <c r="I359" s="20"/>
      <c r="J359" s="20"/>
      <c r="K359" s="22"/>
    </row>
    <row r="360" spans="1:11" ht="25.5">
      <c r="A360" s="126">
        <v>5283</v>
      </c>
      <c r="B360" s="115">
        <v>451200</v>
      </c>
      <c r="C360" s="124" t="s">
        <v>293</v>
      </c>
      <c r="D360" s="20"/>
      <c r="E360" s="21">
        <f t="shared" si="78"/>
        <v>0</v>
      </c>
      <c r="F360" s="20"/>
      <c r="G360" s="20"/>
      <c r="H360" s="20"/>
      <c r="I360" s="20"/>
      <c r="J360" s="20"/>
      <c r="K360" s="22"/>
    </row>
    <row r="361" spans="1:11" ht="25.5">
      <c r="A361" s="110">
        <v>5284</v>
      </c>
      <c r="B361" s="13">
        <v>452000</v>
      </c>
      <c r="C361" s="123" t="s">
        <v>714</v>
      </c>
      <c r="D361" s="18">
        <f>D362+D363</f>
        <v>0</v>
      </c>
      <c r="E361" s="18">
        <f t="shared" si="78"/>
        <v>0</v>
      </c>
      <c r="F361" s="18">
        <f t="shared" ref="F361:K361" si="92">F362+F363</f>
        <v>0</v>
      </c>
      <c r="G361" s="18">
        <f t="shared" si="92"/>
        <v>0</v>
      </c>
      <c r="H361" s="18">
        <f t="shared" si="92"/>
        <v>0</v>
      </c>
      <c r="I361" s="18">
        <f t="shared" si="92"/>
        <v>0</v>
      </c>
      <c r="J361" s="18">
        <f t="shared" si="92"/>
        <v>0</v>
      </c>
      <c r="K361" s="19">
        <f t="shared" si="92"/>
        <v>0</v>
      </c>
    </row>
    <row r="362" spans="1:11" ht="18.75" customHeight="1">
      <c r="A362" s="126">
        <v>5285</v>
      </c>
      <c r="B362" s="115">
        <v>452100</v>
      </c>
      <c r="C362" s="124" t="s">
        <v>294</v>
      </c>
      <c r="D362" s="20"/>
      <c r="E362" s="21">
        <f t="shared" si="78"/>
        <v>0</v>
      </c>
      <c r="F362" s="20"/>
      <c r="G362" s="20"/>
      <c r="H362" s="20"/>
      <c r="I362" s="20"/>
      <c r="J362" s="20"/>
      <c r="K362" s="22"/>
    </row>
    <row r="363" spans="1:11" ht="25.5">
      <c r="A363" s="126">
        <v>5286</v>
      </c>
      <c r="B363" s="115">
        <v>452200</v>
      </c>
      <c r="C363" s="124" t="s">
        <v>295</v>
      </c>
      <c r="D363" s="20"/>
      <c r="E363" s="21">
        <f t="shared" si="78"/>
        <v>0</v>
      </c>
      <c r="F363" s="20"/>
      <c r="G363" s="20"/>
      <c r="H363" s="20"/>
      <c r="I363" s="20"/>
      <c r="J363" s="20"/>
      <c r="K363" s="22"/>
    </row>
    <row r="364" spans="1:11" ht="25.5">
      <c r="A364" s="110">
        <v>5287</v>
      </c>
      <c r="B364" s="13">
        <v>453000</v>
      </c>
      <c r="C364" s="123" t="s">
        <v>715</v>
      </c>
      <c r="D364" s="18">
        <f>D365+D366</f>
        <v>0</v>
      </c>
      <c r="E364" s="18">
        <f t="shared" si="78"/>
        <v>0</v>
      </c>
      <c r="F364" s="18">
        <f t="shared" ref="F364:K364" si="93">F365+F366</f>
        <v>0</v>
      </c>
      <c r="G364" s="18">
        <f t="shared" si="93"/>
        <v>0</v>
      </c>
      <c r="H364" s="18">
        <f t="shared" si="93"/>
        <v>0</v>
      </c>
      <c r="I364" s="18">
        <f t="shared" si="93"/>
        <v>0</v>
      </c>
      <c r="J364" s="18">
        <f t="shared" si="93"/>
        <v>0</v>
      </c>
      <c r="K364" s="19">
        <f t="shared" si="93"/>
        <v>0</v>
      </c>
    </row>
    <row r="365" spans="1:11" ht="18.75" customHeight="1">
      <c r="A365" s="126">
        <v>5288</v>
      </c>
      <c r="B365" s="115">
        <v>453100</v>
      </c>
      <c r="C365" s="124" t="s">
        <v>296</v>
      </c>
      <c r="D365" s="20"/>
      <c r="E365" s="21">
        <f t="shared" si="78"/>
        <v>0</v>
      </c>
      <c r="F365" s="20"/>
      <c r="G365" s="20"/>
      <c r="H365" s="20"/>
      <c r="I365" s="20"/>
      <c r="J365" s="20"/>
      <c r="K365" s="22"/>
    </row>
    <row r="366" spans="1:11" ht="18.75" customHeight="1">
      <c r="A366" s="126">
        <v>5289</v>
      </c>
      <c r="B366" s="115">
        <v>453200</v>
      </c>
      <c r="C366" s="124" t="s">
        <v>297</v>
      </c>
      <c r="D366" s="20"/>
      <c r="E366" s="21">
        <f t="shared" si="78"/>
        <v>0</v>
      </c>
      <c r="F366" s="20"/>
      <c r="G366" s="20"/>
      <c r="H366" s="20"/>
      <c r="I366" s="20"/>
      <c r="J366" s="20"/>
      <c r="K366" s="22"/>
    </row>
    <row r="367" spans="1:11" ht="25.5">
      <c r="A367" s="110">
        <v>5290</v>
      </c>
      <c r="B367" s="13">
        <v>454000</v>
      </c>
      <c r="C367" s="123" t="s">
        <v>716</v>
      </c>
      <c r="D367" s="18">
        <f>D368+D369</f>
        <v>0</v>
      </c>
      <c r="E367" s="18">
        <f t="shared" si="78"/>
        <v>0</v>
      </c>
      <c r="F367" s="18">
        <f t="shared" ref="F367:K367" si="94">F368+F369</f>
        <v>0</v>
      </c>
      <c r="G367" s="18">
        <f t="shared" si="94"/>
        <v>0</v>
      </c>
      <c r="H367" s="18">
        <f t="shared" si="94"/>
        <v>0</v>
      </c>
      <c r="I367" s="18">
        <f t="shared" si="94"/>
        <v>0</v>
      </c>
      <c r="J367" s="18">
        <f t="shared" si="94"/>
        <v>0</v>
      </c>
      <c r="K367" s="19">
        <f t="shared" si="94"/>
        <v>0</v>
      </c>
    </row>
    <row r="368" spans="1:11" ht="18.75" customHeight="1">
      <c r="A368" s="126">
        <v>5291</v>
      </c>
      <c r="B368" s="115">
        <v>454100</v>
      </c>
      <c r="C368" s="124" t="s">
        <v>298</v>
      </c>
      <c r="D368" s="20"/>
      <c r="E368" s="21">
        <f t="shared" si="78"/>
        <v>0</v>
      </c>
      <c r="F368" s="20"/>
      <c r="G368" s="20"/>
      <c r="H368" s="20"/>
      <c r="I368" s="20"/>
      <c r="J368" s="20"/>
      <c r="K368" s="22"/>
    </row>
    <row r="369" spans="1:11" ht="18.75" customHeight="1">
      <c r="A369" s="126">
        <v>5292</v>
      </c>
      <c r="B369" s="115">
        <v>454200</v>
      </c>
      <c r="C369" s="124" t="s">
        <v>299</v>
      </c>
      <c r="D369" s="20"/>
      <c r="E369" s="21">
        <f t="shared" si="78"/>
        <v>0</v>
      </c>
      <c r="F369" s="20"/>
      <c r="G369" s="20"/>
      <c r="H369" s="20"/>
      <c r="I369" s="20"/>
      <c r="J369" s="20"/>
      <c r="K369" s="22"/>
    </row>
    <row r="370" spans="1:11" ht="25.5">
      <c r="A370" s="110">
        <v>5293</v>
      </c>
      <c r="B370" s="13">
        <v>460000</v>
      </c>
      <c r="C370" s="123" t="s">
        <v>717</v>
      </c>
      <c r="D370" s="18">
        <f>D375+D378+D381+D384+D387</f>
        <v>0</v>
      </c>
      <c r="E370" s="18">
        <f t="shared" si="78"/>
        <v>0</v>
      </c>
      <c r="F370" s="18">
        <f t="shared" ref="F370:K370" si="95">F375+F378+F381+F384+F387</f>
        <v>0</v>
      </c>
      <c r="G370" s="18">
        <f t="shared" si="95"/>
        <v>0</v>
      </c>
      <c r="H370" s="18">
        <f t="shared" si="95"/>
        <v>0</v>
      </c>
      <c r="I370" s="18">
        <f t="shared" si="95"/>
        <v>0</v>
      </c>
      <c r="J370" s="18">
        <f t="shared" si="95"/>
        <v>0</v>
      </c>
      <c r="K370" s="19">
        <f t="shared" si="95"/>
        <v>0</v>
      </c>
    </row>
    <row r="371" spans="1:11">
      <c r="A371" s="646" t="s">
        <v>451</v>
      </c>
      <c r="B371" s="647" t="s">
        <v>452</v>
      </c>
      <c r="C371" s="648" t="s">
        <v>453</v>
      </c>
      <c r="D371" s="648" t="s">
        <v>789</v>
      </c>
      <c r="E371" s="638" t="s">
        <v>318</v>
      </c>
      <c r="F371" s="639"/>
      <c r="G371" s="639"/>
      <c r="H371" s="639"/>
      <c r="I371" s="639"/>
      <c r="J371" s="639"/>
      <c r="K371" s="645"/>
    </row>
    <row r="372" spans="1:11" ht="12.75" customHeight="1">
      <c r="A372" s="646"/>
      <c r="B372" s="647"/>
      <c r="C372" s="648"/>
      <c r="D372" s="648"/>
      <c r="E372" s="638" t="s">
        <v>794</v>
      </c>
      <c r="F372" s="638" t="s">
        <v>355</v>
      </c>
      <c r="G372" s="639"/>
      <c r="H372" s="639"/>
      <c r="I372" s="639"/>
      <c r="J372" s="638" t="s">
        <v>786</v>
      </c>
      <c r="K372" s="644" t="s">
        <v>59</v>
      </c>
    </row>
    <row r="373" spans="1:11" ht="25.5">
      <c r="A373" s="646"/>
      <c r="B373" s="647"/>
      <c r="C373" s="648"/>
      <c r="D373" s="648"/>
      <c r="E373" s="639"/>
      <c r="F373" s="13" t="s">
        <v>319</v>
      </c>
      <c r="G373" s="13" t="s">
        <v>387</v>
      </c>
      <c r="H373" s="13" t="s">
        <v>785</v>
      </c>
      <c r="I373" s="13" t="s">
        <v>58</v>
      </c>
      <c r="J373" s="639"/>
      <c r="K373" s="645"/>
    </row>
    <row r="374" spans="1:11">
      <c r="A374" s="30" t="s">
        <v>344</v>
      </c>
      <c r="B374" s="23" t="s">
        <v>345</v>
      </c>
      <c r="C374" s="23" t="s">
        <v>346</v>
      </c>
      <c r="D374" s="23" t="s">
        <v>347</v>
      </c>
      <c r="E374" s="23" t="s">
        <v>348</v>
      </c>
      <c r="F374" s="23" t="s">
        <v>349</v>
      </c>
      <c r="G374" s="23" t="s">
        <v>350</v>
      </c>
      <c r="H374" s="23" t="s">
        <v>351</v>
      </c>
      <c r="I374" s="23" t="s">
        <v>352</v>
      </c>
      <c r="J374" s="23" t="s">
        <v>353</v>
      </c>
      <c r="K374" s="25" t="s">
        <v>354</v>
      </c>
    </row>
    <row r="375" spans="1:11" ht="15.75" customHeight="1">
      <c r="A375" s="110">
        <v>5294</v>
      </c>
      <c r="B375" s="13">
        <v>461000</v>
      </c>
      <c r="C375" s="123" t="s">
        <v>718</v>
      </c>
      <c r="D375" s="18">
        <f>D376+D377</f>
        <v>0</v>
      </c>
      <c r="E375" s="18">
        <f t="shared" si="78"/>
        <v>0</v>
      </c>
      <c r="F375" s="18">
        <f t="shared" ref="F375:K375" si="96">F376+F377</f>
        <v>0</v>
      </c>
      <c r="G375" s="18">
        <f t="shared" si="96"/>
        <v>0</v>
      </c>
      <c r="H375" s="18">
        <f t="shared" si="96"/>
        <v>0</v>
      </c>
      <c r="I375" s="18">
        <f t="shared" si="96"/>
        <v>0</v>
      </c>
      <c r="J375" s="18">
        <f t="shared" si="96"/>
        <v>0</v>
      </c>
      <c r="K375" s="19">
        <f t="shared" si="96"/>
        <v>0</v>
      </c>
    </row>
    <row r="376" spans="1:11" ht="15.75" customHeight="1">
      <c r="A376" s="126">
        <v>5295</v>
      </c>
      <c r="B376" s="115">
        <v>461100</v>
      </c>
      <c r="C376" s="124" t="s">
        <v>300</v>
      </c>
      <c r="D376" s="20"/>
      <c r="E376" s="21">
        <f t="shared" si="78"/>
        <v>0</v>
      </c>
      <c r="F376" s="20"/>
      <c r="G376" s="20"/>
      <c r="H376" s="20"/>
      <c r="I376" s="20"/>
      <c r="J376" s="20"/>
      <c r="K376" s="22"/>
    </row>
    <row r="377" spans="1:11" ht="15.75" customHeight="1">
      <c r="A377" s="126">
        <v>5296</v>
      </c>
      <c r="B377" s="115">
        <v>461200</v>
      </c>
      <c r="C377" s="124" t="s">
        <v>301</v>
      </c>
      <c r="D377" s="20"/>
      <c r="E377" s="21">
        <f t="shared" si="78"/>
        <v>0</v>
      </c>
      <c r="F377" s="20"/>
      <c r="G377" s="20"/>
      <c r="H377" s="20"/>
      <c r="I377" s="20"/>
      <c r="J377" s="20"/>
      <c r="K377" s="22"/>
    </row>
    <row r="378" spans="1:11" ht="25.5">
      <c r="A378" s="110">
        <v>5297</v>
      </c>
      <c r="B378" s="13">
        <v>462000</v>
      </c>
      <c r="C378" s="123" t="s">
        <v>719</v>
      </c>
      <c r="D378" s="18">
        <f>D379+D380</f>
        <v>0</v>
      </c>
      <c r="E378" s="18">
        <f t="shared" si="78"/>
        <v>0</v>
      </c>
      <c r="F378" s="18">
        <f t="shared" ref="F378:K378" si="97">F379+F380</f>
        <v>0</v>
      </c>
      <c r="G378" s="18">
        <f t="shared" si="97"/>
        <v>0</v>
      </c>
      <c r="H378" s="18">
        <f t="shared" si="97"/>
        <v>0</v>
      </c>
      <c r="I378" s="18">
        <f t="shared" si="97"/>
        <v>0</v>
      </c>
      <c r="J378" s="18">
        <f t="shared" si="97"/>
        <v>0</v>
      </c>
      <c r="K378" s="19">
        <f t="shared" si="97"/>
        <v>0</v>
      </c>
    </row>
    <row r="379" spans="1:11" ht="15.75" customHeight="1">
      <c r="A379" s="126">
        <v>5298</v>
      </c>
      <c r="B379" s="115">
        <v>462100</v>
      </c>
      <c r="C379" s="124" t="s">
        <v>521</v>
      </c>
      <c r="D379" s="20"/>
      <c r="E379" s="21">
        <f t="shared" si="78"/>
        <v>0</v>
      </c>
      <c r="F379" s="20"/>
      <c r="G379" s="20"/>
      <c r="H379" s="20"/>
      <c r="I379" s="20"/>
      <c r="J379" s="20"/>
      <c r="K379" s="22"/>
    </row>
    <row r="380" spans="1:11" ht="15.75" customHeight="1">
      <c r="A380" s="126">
        <v>5299</v>
      </c>
      <c r="B380" s="115">
        <v>462200</v>
      </c>
      <c r="C380" s="124" t="s">
        <v>398</v>
      </c>
      <c r="D380" s="20"/>
      <c r="E380" s="21">
        <f t="shared" si="78"/>
        <v>0</v>
      </c>
      <c r="F380" s="20"/>
      <c r="G380" s="20"/>
      <c r="H380" s="20"/>
      <c r="I380" s="20"/>
      <c r="J380" s="20"/>
      <c r="K380" s="22"/>
    </row>
    <row r="381" spans="1:11" ht="25.5">
      <c r="A381" s="110">
        <v>5300</v>
      </c>
      <c r="B381" s="13">
        <v>463000</v>
      </c>
      <c r="C381" s="123" t="s">
        <v>720</v>
      </c>
      <c r="D381" s="18">
        <f>D382+D383</f>
        <v>0</v>
      </c>
      <c r="E381" s="18">
        <f t="shared" ref="E381:E452" si="98">SUM(F381:K381)</f>
        <v>0</v>
      </c>
      <c r="F381" s="18">
        <f t="shared" ref="F381:K381" si="99">F382+F383</f>
        <v>0</v>
      </c>
      <c r="G381" s="18">
        <f t="shared" si="99"/>
        <v>0</v>
      </c>
      <c r="H381" s="18">
        <f t="shared" si="99"/>
        <v>0</v>
      </c>
      <c r="I381" s="18">
        <f t="shared" si="99"/>
        <v>0</v>
      </c>
      <c r="J381" s="18">
        <f t="shared" si="99"/>
        <v>0</v>
      </c>
      <c r="K381" s="19">
        <f t="shared" si="99"/>
        <v>0</v>
      </c>
    </row>
    <row r="382" spans="1:11" ht="15.75" customHeight="1">
      <c r="A382" s="126">
        <v>5301</v>
      </c>
      <c r="B382" s="115">
        <v>463100</v>
      </c>
      <c r="C382" s="124" t="s">
        <v>264</v>
      </c>
      <c r="D382" s="20"/>
      <c r="E382" s="21">
        <f t="shared" si="98"/>
        <v>0</v>
      </c>
      <c r="F382" s="20"/>
      <c r="G382" s="20"/>
      <c r="H382" s="20"/>
      <c r="I382" s="20"/>
      <c r="J382" s="20"/>
      <c r="K382" s="22"/>
    </row>
    <row r="383" spans="1:11" ht="15.75" customHeight="1">
      <c r="A383" s="126">
        <v>5302</v>
      </c>
      <c r="B383" s="115">
        <v>463200</v>
      </c>
      <c r="C383" s="124" t="s">
        <v>367</v>
      </c>
      <c r="D383" s="20"/>
      <c r="E383" s="21">
        <f t="shared" si="98"/>
        <v>0</v>
      </c>
      <c r="F383" s="20"/>
      <c r="G383" s="20"/>
      <c r="H383" s="20"/>
      <c r="I383" s="20"/>
      <c r="J383" s="20"/>
      <c r="K383" s="22"/>
    </row>
    <row r="384" spans="1:11" ht="25.5">
      <c r="A384" s="110">
        <v>5303</v>
      </c>
      <c r="B384" s="13">
        <v>464000</v>
      </c>
      <c r="C384" s="123" t="s">
        <v>721</v>
      </c>
      <c r="D384" s="18">
        <f>D385+D386</f>
        <v>0</v>
      </c>
      <c r="E384" s="18">
        <f t="shared" si="98"/>
        <v>0</v>
      </c>
      <c r="F384" s="18">
        <f t="shared" ref="F384:K384" si="100">F385+F386</f>
        <v>0</v>
      </c>
      <c r="G384" s="18">
        <f t="shared" si="100"/>
        <v>0</v>
      </c>
      <c r="H384" s="18">
        <f t="shared" si="100"/>
        <v>0</v>
      </c>
      <c r="I384" s="18">
        <f t="shared" si="100"/>
        <v>0</v>
      </c>
      <c r="J384" s="18">
        <f t="shared" si="100"/>
        <v>0</v>
      </c>
      <c r="K384" s="19">
        <f t="shared" si="100"/>
        <v>0</v>
      </c>
    </row>
    <row r="385" spans="1:11" ht="25.5">
      <c r="A385" s="126">
        <v>5304</v>
      </c>
      <c r="B385" s="115">
        <v>464100</v>
      </c>
      <c r="C385" s="124" t="s">
        <v>53</v>
      </c>
      <c r="D385" s="20"/>
      <c r="E385" s="21">
        <f t="shared" si="98"/>
        <v>0</v>
      </c>
      <c r="F385" s="20"/>
      <c r="G385" s="20"/>
      <c r="H385" s="20"/>
      <c r="I385" s="20"/>
      <c r="J385" s="20"/>
      <c r="K385" s="22"/>
    </row>
    <row r="386" spans="1:11" ht="25.5">
      <c r="A386" s="126">
        <v>5305</v>
      </c>
      <c r="B386" s="115">
        <v>464200</v>
      </c>
      <c r="C386" s="124" t="s">
        <v>54</v>
      </c>
      <c r="D386" s="20"/>
      <c r="E386" s="21">
        <f t="shared" si="98"/>
        <v>0</v>
      </c>
      <c r="F386" s="20"/>
      <c r="G386" s="20"/>
      <c r="H386" s="20"/>
      <c r="I386" s="20"/>
      <c r="J386" s="20"/>
      <c r="K386" s="22"/>
    </row>
    <row r="387" spans="1:11" ht="15.75" customHeight="1">
      <c r="A387" s="110">
        <v>5306</v>
      </c>
      <c r="B387" s="13">
        <v>465000</v>
      </c>
      <c r="C387" s="123" t="s">
        <v>722</v>
      </c>
      <c r="D387" s="18">
        <f>D388+D389</f>
        <v>0</v>
      </c>
      <c r="E387" s="18">
        <f t="shared" si="98"/>
        <v>0</v>
      </c>
      <c r="F387" s="18">
        <f t="shared" ref="F387:K387" si="101">F388+F389</f>
        <v>0</v>
      </c>
      <c r="G387" s="18">
        <f t="shared" si="101"/>
        <v>0</v>
      </c>
      <c r="H387" s="18">
        <f t="shared" si="101"/>
        <v>0</v>
      </c>
      <c r="I387" s="18">
        <f t="shared" si="101"/>
        <v>0</v>
      </c>
      <c r="J387" s="18">
        <f t="shared" si="101"/>
        <v>0</v>
      </c>
      <c r="K387" s="19">
        <f t="shared" si="101"/>
        <v>0</v>
      </c>
    </row>
    <row r="388" spans="1:11" ht="15.75" customHeight="1">
      <c r="A388" s="126">
        <v>5307</v>
      </c>
      <c r="B388" s="115">
        <v>465100</v>
      </c>
      <c r="C388" s="124" t="s">
        <v>55</v>
      </c>
      <c r="D388" s="20"/>
      <c r="E388" s="21">
        <f t="shared" si="98"/>
        <v>0</v>
      </c>
      <c r="F388" s="20"/>
      <c r="G388" s="20"/>
      <c r="H388" s="20"/>
      <c r="I388" s="20"/>
      <c r="J388" s="20"/>
      <c r="K388" s="22"/>
    </row>
    <row r="389" spans="1:11" ht="15.75" customHeight="1">
      <c r="A389" s="126">
        <v>5308</v>
      </c>
      <c r="B389" s="115">
        <v>465200</v>
      </c>
      <c r="C389" s="124" t="s">
        <v>56</v>
      </c>
      <c r="D389" s="20"/>
      <c r="E389" s="21">
        <f t="shared" si="98"/>
        <v>0</v>
      </c>
      <c r="F389" s="20"/>
      <c r="G389" s="20"/>
      <c r="H389" s="20"/>
      <c r="I389" s="20"/>
      <c r="J389" s="20"/>
      <c r="K389" s="22"/>
    </row>
    <row r="390" spans="1:11" ht="25.5">
      <c r="A390" s="110">
        <v>5309</v>
      </c>
      <c r="B390" s="13">
        <v>470000</v>
      </c>
      <c r="C390" s="123" t="s">
        <v>723</v>
      </c>
      <c r="D390" s="18">
        <f>D391+D395</f>
        <v>0</v>
      </c>
      <c r="E390" s="18">
        <f t="shared" si="98"/>
        <v>0</v>
      </c>
      <c r="F390" s="18">
        <f t="shared" ref="F390:K390" si="102">F391+F395</f>
        <v>0</v>
      </c>
      <c r="G390" s="18">
        <f t="shared" si="102"/>
        <v>0</v>
      </c>
      <c r="H390" s="18">
        <f t="shared" si="102"/>
        <v>0</v>
      </c>
      <c r="I390" s="18">
        <f t="shared" si="102"/>
        <v>0</v>
      </c>
      <c r="J390" s="18">
        <f t="shared" si="102"/>
        <v>0</v>
      </c>
      <c r="K390" s="19">
        <f t="shared" si="102"/>
        <v>0</v>
      </c>
    </row>
    <row r="391" spans="1:11" ht="38.25">
      <c r="A391" s="110">
        <v>5310</v>
      </c>
      <c r="B391" s="13">
        <v>471000</v>
      </c>
      <c r="C391" s="123" t="s">
        <v>724</v>
      </c>
      <c r="D391" s="18">
        <f>SUM(D392:D394)</f>
        <v>0</v>
      </c>
      <c r="E391" s="18">
        <f t="shared" si="98"/>
        <v>0</v>
      </c>
      <c r="F391" s="18">
        <f t="shared" ref="F391:K391" si="103">SUM(F392:F394)</f>
        <v>0</v>
      </c>
      <c r="G391" s="18">
        <f t="shared" si="103"/>
        <v>0</v>
      </c>
      <c r="H391" s="18">
        <f t="shared" si="103"/>
        <v>0</v>
      </c>
      <c r="I391" s="18">
        <f t="shared" si="103"/>
        <v>0</v>
      </c>
      <c r="J391" s="18">
        <f t="shared" si="103"/>
        <v>0</v>
      </c>
      <c r="K391" s="19">
        <f t="shared" si="103"/>
        <v>0</v>
      </c>
    </row>
    <row r="392" spans="1:11" ht="25.5">
      <c r="A392" s="126">
        <v>5311</v>
      </c>
      <c r="B392" s="115">
        <v>471100</v>
      </c>
      <c r="C392" s="124" t="s">
        <v>163</v>
      </c>
      <c r="D392" s="20"/>
      <c r="E392" s="21">
        <f t="shared" si="98"/>
        <v>0</v>
      </c>
      <c r="F392" s="20"/>
      <c r="G392" s="20"/>
      <c r="H392" s="20"/>
      <c r="I392" s="20"/>
      <c r="J392" s="20"/>
      <c r="K392" s="22"/>
    </row>
    <row r="393" spans="1:11" ht="25.5">
      <c r="A393" s="126">
        <v>5312</v>
      </c>
      <c r="B393" s="115">
        <v>471200</v>
      </c>
      <c r="C393" s="124" t="s">
        <v>85</v>
      </c>
      <c r="D393" s="20"/>
      <c r="E393" s="21">
        <f t="shared" si="98"/>
        <v>0</v>
      </c>
      <c r="F393" s="20"/>
      <c r="G393" s="20"/>
      <c r="H393" s="20"/>
      <c r="I393" s="20"/>
      <c r="J393" s="20"/>
      <c r="K393" s="22"/>
    </row>
    <row r="394" spans="1:11" ht="25.5">
      <c r="A394" s="126">
        <v>5313</v>
      </c>
      <c r="B394" s="115">
        <v>471900</v>
      </c>
      <c r="C394" s="124" t="s">
        <v>86</v>
      </c>
      <c r="D394" s="20"/>
      <c r="E394" s="21">
        <f t="shared" si="98"/>
        <v>0</v>
      </c>
      <c r="F394" s="20"/>
      <c r="G394" s="20"/>
      <c r="H394" s="20"/>
      <c r="I394" s="20"/>
      <c r="J394" s="20"/>
      <c r="K394" s="22"/>
    </row>
    <row r="395" spans="1:11" ht="25.5">
      <c r="A395" s="110">
        <v>5314</v>
      </c>
      <c r="B395" s="13">
        <v>472000</v>
      </c>
      <c r="C395" s="123" t="s">
        <v>725</v>
      </c>
      <c r="D395" s="18">
        <f>SUM(D400:D408)</f>
        <v>0</v>
      </c>
      <c r="E395" s="18">
        <f t="shared" si="98"/>
        <v>0</v>
      </c>
      <c r="F395" s="18">
        <f t="shared" ref="F395:K395" si="104">SUM(F400:F408)</f>
        <v>0</v>
      </c>
      <c r="G395" s="18">
        <f t="shared" si="104"/>
        <v>0</v>
      </c>
      <c r="H395" s="18">
        <f t="shared" si="104"/>
        <v>0</v>
      </c>
      <c r="I395" s="18">
        <f t="shared" si="104"/>
        <v>0</v>
      </c>
      <c r="J395" s="18">
        <f t="shared" si="104"/>
        <v>0</v>
      </c>
      <c r="K395" s="19">
        <f t="shared" si="104"/>
        <v>0</v>
      </c>
    </row>
    <row r="396" spans="1:11">
      <c r="A396" s="646" t="s">
        <v>451</v>
      </c>
      <c r="B396" s="647" t="s">
        <v>452</v>
      </c>
      <c r="C396" s="648" t="s">
        <v>453</v>
      </c>
      <c r="D396" s="648" t="s">
        <v>789</v>
      </c>
      <c r="E396" s="638" t="s">
        <v>318</v>
      </c>
      <c r="F396" s="639"/>
      <c r="G396" s="639"/>
      <c r="H396" s="639"/>
      <c r="I396" s="639"/>
      <c r="J396" s="639"/>
      <c r="K396" s="645"/>
    </row>
    <row r="397" spans="1:11" ht="12.75" customHeight="1">
      <c r="A397" s="646"/>
      <c r="B397" s="647"/>
      <c r="C397" s="648"/>
      <c r="D397" s="648"/>
      <c r="E397" s="638" t="s">
        <v>794</v>
      </c>
      <c r="F397" s="638" t="s">
        <v>355</v>
      </c>
      <c r="G397" s="639"/>
      <c r="H397" s="639"/>
      <c r="I397" s="639"/>
      <c r="J397" s="638" t="s">
        <v>786</v>
      </c>
      <c r="K397" s="644" t="s">
        <v>59</v>
      </c>
    </row>
    <row r="398" spans="1:11" ht="25.5">
      <c r="A398" s="646"/>
      <c r="B398" s="647"/>
      <c r="C398" s="648"/>
      <c r="D398" s="648"/>
      <c r="E398" s="639"/>
      <c r="F398" s="13" t="s">
        <v>319</v>
      </c>
      <c r="G398" s="13" t="s">
        <v>387</v>
      </c>
      <c r="H398" s="13" t="s">
        <v>785</v>
      </c>
      <c r="I398" s="13" t="s">
        <v>58</v>
      </c>
      <c r="J398" s="639"/>
      <c r="K398" s="645"/>
    </row>
    <row r="399" spans="1:11">
      <c r="A399" s="30" t="s">
        <v>344</v>
      </c>
      <c r="B399" s="23" t="s">
        <v>345</v>
      </c>
      <c r="C399" s="23" t="s">
        <v>346</v>
      </c>
      <c r="D399" s="23" t="s">
        <v>347</v>
      </c>
      <c r="E399" s="23" t="s">
        <v>348</v>
      </c>
      <c r="F399" s="23" t="s">
        <v>349</v>
      </c>
      <c r="G399" s="23" t="s">
        <v>350</v>
      </c>
      <c r="H399" s="23" t="s">
        <v>351</v>
      </c>
      <c r="I399" s="23" t="s">
        <v>352</v>
      </c>
      <c r="J399" s="23" t="s">
        <v>353</v>
      </c>
      <c r="K399" s="25" t="s">
        <v>354</v>
      </c>
    </row>
    <row r="400" spans="1:11" ht="18.75" customHeight="1">
      <c r="A400" s="126">
        <v>5315</v>
      </c>
      <c r="B400" s="115">
        <v>472100</v>
      </c>
      <c r="C400" s="124" t="s">
        <v>87</v>
      </c>
      <c r="D400" s="20"/>
      <c r="E400" s="21">
        <f t="shared" si="98"/>
        <v>0</v>
      </c>
      <c r="F400" s="20"/>
      <c r="G400" s="20"/>
      <c r="H400" s="20"/>
      <c r="I400" s="20"/>
      <c r="J400" s="20"/>
      <c r="K400" s="22"/>
    </row>
    <row r="401" spans="1:11" ht="18.75" customHeight="1">
      <c r="A401" s="126">
        <v>5316</v>
      </c>
      <c r="B401" s="115">
        <v>472200</v>
      </c>
      <c r="C401" s="124" t="s">
        <v>726</v>
      </c>
      <c r="D401" s="20"/>
      <c r="E401" s="21">
        <f t="shared" si="98"/>
        <v>0</v>
      </c>
      <c r="F401" s="20"/>
      <c r="G401" s="20"/>
      <c r="H401" s="20"/>
      <c r="I401" s="20"/>
      <c r="J401" s="20"/>
      <c r="K401" s="22"/>
    </row>
    <row r="402" spans="1:11" ht="18.75" customHeight="1">
      <c r="A402" s="126">
        <v>5317</v>
      </c>
      <c r="B402" s="115">
        <v>472300</v>
      </c>
      <c r="C402" s="124" t="s">
        <v>727</v>
      </c>
      <c r="D402" s="20"/>
      <c r="E402" s="21">
        <f t="shared" si="98"/>
        <v>0</v>
      </c>
      <c r="F402" s="20"/>
      <c r="G402" s="20"/>
      <c r="H402" s="20"/>
      <c r="I402" s="20"/>
      <c r="J402" s="20"/>
      <c r="K402" s="22"/>
    </row>
    <row r="403" spans="1:11" ht="18.75" customHeight="1">
      <c r="A403" s="126">
        <v>5318</v>
      </c>
      <c r="B403" s="115">
        <v>472400</v>
      </c>
      <c r="C403" s="124" t="s">
        <v>728</v>
      </c>
      <c r="D403" s="20"/>
      <c r="E403" s="21">
        <f t="shared" si="98"/>
        <v>0</v>
      </c>
      <c r="F403" s="20"/>
      <c r="G403" s="20"/>
      <c r="H403" s="20"/>
      <c r="I403" s="20"/>
      <c r="J403" s="20"/>
      <c r="K403" s="22"/>
    </row>
    <row r="404" spans="1:11" ht="18.75" customHeight="1">
      <c r="A404" s="126">
        <v>5319</v>
      </c>
      <c r="B404" s="115">
        <v>472500</v>
      </c>
      <c r="C404" s="124" t="s">
        <v>36</v>
      </c>
      <c r="D404" s="20"/>
      <c r="E404" s="21">
        <f t="shared" si="98"/>
        <v>0</v>
      </c>
      <c r="F404" s="20"/>
      <c r="G404" s="20"/>
      <c r="H404" s="20"/>
      <c r="I404" s="20"/>
      <c r="J404" s="20"/>
      <c r="K404" s="22"/>
    </row>
    <row r="405" spans="1:11" ht="18.75" customHeight="1">
      <c r="A405" s="126">
        <v>5320</v>
      </c>
      <c r="B405" s="115">
        <v>472600</v>
      </c>
      <c r="C405" s="124" t="s">
        <v>37</v>
      </c>
      <c r="D405" s="20"/>
      <c r="E405" s="21">
        <f t="shared" si="98"/>
        <v>0</v>
      </c>
      <c r="F405" s="20"/>
      <c r="G405" s="20"/>
      <c r="H405" s="20"/>
      <c r="I405" s="20"/>
      <c r="J405" s="20"/>
      <c r="K405" s="22"/>
    </row>
    <row r="406" spans="1:11" ht="18.75" customHeight="1">
      <c r="A406" s="126">
        <v>5321</v>
      </c>
      <c r="B406" s="115">
        <v>472700</v>
      </c>
      <c r="C406" s="124" t="s">
        <v>729</v>
      </c>
      <c r="D406" s="20"/>
      <c r="E406" s="21">
        <f t="shared" si="98"/>
        <v>0</v>
      </c>
      <c r="F406" s="20"/>
      <c r="G406" s="20"/>
      <c r="H406" s="20"/>
      <c r="I406" s="20"/>
      <c r="J406" s="20"/>
      <c r="K406" s="22"/>
    </row>
    <row r="407" spans="1:11" ht="18.75" customHeight="1">
      <c r="A407" s="126">
        <v>5322</v>
      </c>
      <c r="B407" s="115">
        <v>472800</v>
      </c>
      <c r="C407" s="124" t="s">
        <v>730</v>
      </c>
      <c r="D407" s="20"/>
      <c r="E407" s="21">
        <f t="shared" si="98"/>
        <v>0</v>
      </c>
      <c r="F407" s="20"/>
      <c r="G407" s="20"/>
      <c r="H407" s="20"/>
      <c r="I407" s="20"/>
      <c r="J407" s="20"/>
      <c r="K407" s="22"/>
    </row>
    <row r="408" spans="1:11" ht="18.75" customHeight="1">
      <c r="A408" s="126">
        <v>5323</v>
      </c>
      <c r="B408" s="115">
        <v>472900</v>
      </c>
      <c r="C408" s="124" t="s">
        <v>548</v>
      </c>
      <c r="D408" s="20"/>
      <c r="E408" s="21">
        <f t="shared" si="98"/>
        <v>0</v>
      </c>
      <c r="F408" s="20"/>
      <c r="G408" s="20"/>
      <c r="H408" s="20"/>
      <c r="I408" s="20"/>
      <c r="J408" s="20"/>
      <c r="K408" s="22"/>
    </row>
    <row r="409" spans="1:11" ht="25.5">
      <c r="A409" s="110">
        <v>5324</v>
      </c>
      <c r="B409" s="13">
        <v>480000</v>
      </c>
      <c r="C409" s="123" t="s">
        <v>731</v>
      </c>
      <c r="D409" s="18">
        <f>D410+D413+D417+D419+D422+D428</f>
        <v>128</v>
      </c>
      <c r="E409" s="18">
        <f t="shared" si="98"/>
        <v>104</v>
      </c>
      <c r="F409" s="18">
        <f t="shared" ref="F409:K409" si="105">F410+F413+F417+F419+F422+F428</f>
        <v>0</v>
      </c>
      <c r="G409" s="18">
        <f t="shared" si="105"/>
        <v>0</v>
      </c>
      <c r="H409" s="18">
        <f t="shared" si="105"/>
        <v>0</v>
      </c>
      <c r="I409" s="18">
        <f t="shared" si="105"/>
        <v>34</v>
      </c>
      <c r="J409" s="18">
        <f t="shared" si="105"/>
        <v>0</v>
      </c>
      <c r="K409" s="19">
        <f t="shared" si="105"/>
        <v>70</v>
      </c>
    </row>
    <row r="410" spans="1:11" ht="25.5">
      <c r="A410" s="110">
        <v>5325</v>
      </c>
      <c r="B410" s="13">
        <v>481000</v>
      </c>
      <c r="C410" s="123" t="s">
        <v>732</v>
      </c>
      <c r="D410" s="18">
        <f>D411+D412</f>
        <v>0</v>
      </c>
      <c r="E410" s="18">
        <f t="shared" si="98"/>
        <v>0</v>
      </c>
      <c r="F410" s="18">
        <f t="shared" ref="F410:K410" si="106">F411+F412</f>
        <v>0</v>
      </c>
      <c r="G410" s="18">
        <f t="shared" si="106"/>
        <v>0</v>
      </c>
      <c r="H410" s="18">
        <f t="shared" si="106"/>
        <v>0</v>
      </c>
      <c r="I410" s="18">
        <f t="shared" si="106"/>
        <v>0</v>
      </c>
      <c r="J410" s="18">
        <f t="shared" si="106"/>
        <v>0</v>
      </c>
      <c r="K410" s="19">
        <f t="shared" si="106"/>
        <v>0</v>
      </c>
    </row>
    <row r="411" spans="1:11" ht="25.5">
      <c r="A411" s="126">
        <v>5326</v>
      </c>
      <c r="B411" s="115">
        <v>481100</v>
      </c>
      <c r="C411" s="124" t="s">
        <v>302</v>
      </c>
      <c r="D411" s="20"/>
      <c r="E411" s="21">
        <f t="shared" si="98"/>
        <v>0</v>
      </c>
      <c r="F411" s="20"/>
      <c r="G411" s="20"/>
      <c r="H411" s="20"/>
      <c r="I411" s="20"/>
      <c r="J411" s="20"/>
      <c r="K411" s="22"/>
    </row>
    <row r="412" spans="1:11" ht="18.75" customHeight="1">
      <c r="A412" s="126">
        <v>5327</v>
      </c>
      <c r="B412" s="115">
        <v>481900</v>
      </c>
      <c r="C412" s="124" t="s">
        <v>303</v>
      </c>
      <c r="D412" s="20"/>
      <c r="E412" s="21">
        <f t="shared" si="98"/>
        <v>0</v>
      </c>
      <c r="F412" s="20"/>
      <c r="G412" s="20"/>
      <c r="H412" s="20"/>
      <c r="I412" s="20"/>
      <c r="J412" s="20"/>
      <c r="K412" s="22"/>
    </row>
    <row r="413" spans="1:11" ht="24.75" customHeight="1">
      <c r="A413" s="110">
        <v>5328</v>
      </c>
      <c r="B413" s="13">
        <v>482000</v>
      </c>
      <c r="C413" s="123" t="s">
        <v>1693</v>
      </c>
      <c r="D413" s="18">
        <f>SUM(D414:D416)</f>
        <v>128</v>
      </c>
      <c r="E413" s="18">
        <f t="shared" si="98"/>
        <v>104</v>
      </c>
      <c r="F413" s="18">
        <f t="shared" ref="F413:K413" si="107">SUM(F414:F416)</f>
        <v>0</v>
      </c>
      <c r="G413" s="18">
        <f t="shared" si="107"/>
        <v>0</v>
      </c>
      <c r="H413" s="18">
        <f t="shared" si="107"/>
        <v>0</v>
      </c>
      <c r="I413" s="18">
        <f t="shared" si="107"/>
        <v>34</v>
      </c>
      <c r="J413" s="18">
        <f t="shared" si="107"/>
        <v>0</v>
      </c>
      <c r="K413" s="19">
        <f t="shared" si="107"/>
        <v>70</v>
      </c>
    </row>
    <row r="414" spans="1:11" ht="18.75" customHeight="1">
      <c r="A414" s="126">
        <v>5329</v>
      </c>
      <c r="B414" s="115">
        <v>482100</v>
      </c>
      <c r="C414" s="124" t="s">
        <v>149</v>
      </c>
      <c r="D414" s="20">
        <v>120</v>
      </c>
      <c r="E414" s="21">
        <f t="shared" si="98"/>
        <v>27</v>
      </c>
      <c r="F414" s="20"/>
      <c r="G414" s="20"/>
      <c r="H414" s="20"/>
      <c r="I414" s="20">
        <v>27</v>
      </c>
      <c r="J414" s="20"/>
      <c r="K414" s="22"/>
    </row>
    <row r="415" spans="1:11" ht="18.75" customHeight="1">
      <c r="A415" s="126">
        <v>5330</v>
      </c>
      <c r="B415" s="115">
        <v>482200</v>
      </c>
      <c r="C415" s="124" t="s">
        <v>57</v>
      </c>
      <c r="D415" s="20">
        <v>8</v>
      </c>
      <c r="E415" s="21">
        <f t="shared" si="98"/>
        <v>77</v>
      </c>
      <c r="F415" s="20"/>
      <c r="G415" s="20"/>
      <c r="H415" s="20"/>
      <c r="I415" s="20">
        <v>7</v>
      </c>
      <c r="J415" s="20"/>
      <c r="K415" s="22">
        <v>70</v>
      </c>
    </row>
    <row r="416" spans="1:11" ht="18.75" customHeight="1">
      <c r="A416" s="126">
        <v>5331</v>
      </c>
      <c r="B416" s="115">
        <v>482300</v>
      </c>
      <c r="C416" s="124" t="s">
        <v>1691</v>
      </c>
      <c r="D416" s="20"/>
      <c r="E416" s="21">
        <f t="shared" si="98"/>
        <v>0</v>
      </c>
      <c r="F416" s="20"/>
      <c r="G416" s="20"/>
      <c r="H416" s="20"/>
      <c r="I416" s="20"/>
      <c r="J416" s="20"/>
      <c r="K416" s="22"/>
    </row>
    <row r="417" spans="1:11" ht="25.5">
      <c r="A417" s="110">
        <v>5332</v>
      </c>
      <c r="B417" s="13">
        <v>483000</v>
      </c>
      <c r="C417" s="123" t="s">
        <v>734</v>
      </c>
      <c r="D417" s="18">
        <f>D418</f>
        <v>0</v>
      </c>
      <c r="E417" s="18">
        <f t="shared" si="98"/>
        <v>0</v>
      </c>
      <c r="F417" s="18">
        <f t="shared" ref="F417:K417" si="108">F418</f>
        <v>0</v>
      </c>
      <c r="G417" s="18">
        <f t="shared" si="108"/>
        <v>0</v>
      </c>
      <c r="H417" s="18">
        <f t="shared" si="108"/>
        <v>0</v>
      </c>
      <c r="I417" s="18">
        <f t="shared" si="108"/>
        <v>0</v>
      </c>
      <c r="J417" s="18">
        <f t="shared" si="108"/>
        <v>0</v>
      </c>
      <c r="K417" s="19">
        <f t="shared" si="108"/>
        <v>0</v>
      </c>
    </row>
    <row r="418" spans="1:11" ht="18.75" customHeight="1">
      <c r="A418" s="126">
        <v>5333</v>
      </c>
      <c r="B418" s="115">
        <v>483100</v>
      </c>
      <c r="C418" s="124" t="s">
        <v>0</v>
      </c>
      <c r="D418" s="20"/>
      <c r="E418" s="21">
        <f t="shared" si="98"/>
        <v>0</v>
      </c>
      <c r="F418" s="20"/>
      <c r="G418" s="20"/>
      <c r="H418" s="20"/>
      <c r="I418" s="20"/>
      <c r="J418" s="20"/>
      <c r="K418" s="22"/>
    </row>
    <row r="419" spans="1:11" ht="38.25">
      <c r="A419" s="110">
        <v>5334</v>
      </c>
      <c r="B419" s="13">
        <v>484000</v>
      </c>
      <c r="C419" s="123" t="s">
        <v>735</v>
      </c>
      <c r="D419" s="18">
        <f>D420+D421</f>
        <v>0</v>
      </c>
      <c r="E419" s="18">
        <f t="shared" si="98"/>
        <v>0</v>
      </c>
      <c r="F419" s="18">
        <f t="shared" ref="F419:K419" si="109">F420+F421</f>
        <v>0</v>
      </c>
      <c r="G419" s="18">
        <f t="shared" si="109"/>
        <v>0</v>
      </c>
      <c r="H419" s="18">
        <f t="shared" si="109"/>
        <v>0</v>
      </c>
      <c r="I419" s="18">
        <f t="shared" si="109"/>
        <v>0</v>
      </c>
      <c r="J419" s="18">
        <f t="shared" si="109"/>
        <v>0</v>
      </c>
      <c r="K419" s="19">
        <f t="shared" si="109"/>
        <v>0</v>
      </c>
    </row>
    <row r="420" spans="1:11" ht="25.5">
      <c r="A420" s="126">
        <v>5335</v>
      </c>
      <c r="B420" s="115">
        <v>484100</v>
      </c>
      <c r="C420" s="124" t="s">
        <v>490</v>
      </c>
      <c r="D420" s="20"/>
      <c r="E420" s="21">
        <f t="shared" si="98"/>
        <v>0</v>
      </c>
      <c r="F420" s="20"/>
      <c r="G420" s="20"/>
      <c r="H420" s="20"/>
      <c r="I420" s="20"/>
      <c r="J420" s="20"/>
      <c r="K420" s="22"/>
    </row>
    <row r="421" spans="1:11" ht="18.75" customHeight="1">
      <c r="A421" s="126">
        <v>5336</v>
      </c>
      <c r="B421" s="115">
        <v>484200</v>
      </c>
      <c r="C421" s="124" t="s">
        <v>383</v>
      </c>
      <c r="D421" s="20"/>
      <c r="E421" s="21">
        <f t="shared" si="98"/>
        <v>0</v>
      </c>
      <c r="F421" s="20"/>
      <c r="G421" s="20"/>
      <c r="H421" s="20"/>
      <c r="I421" s="20"/>
      <c r="J421" s="20"/>
      <c r="K421" s="22"/>
    </row>
    <row r="422" spans="1:11" ht="25.5">
      <c r="A422" s="110">
        <v>5337</v>
      </c>
      <c r="B422" s="13">
        <v>485000</v>
      </c>
      <c r="C422" s="123" t="s">
        <v>736</v>
      </c>
      <c r="D422" s="18">
        <f>D423</f>
        <v>0</v>
      </c>
      <c r="E422" s="18">
        <f t="shared" si="98"/>
        <v>0</v>
      </c>
      <c r="F422" s="18">
        <f t="shared" ref="F422:K422" si="110">F423</f>
        <v>0</v>
      </c>
      <c r="G422" s="18">
        <f t="shared" si="110"/>
        <v>0</v>
      </c>
      <c r="H422" s="18">
        <f t="shared" si="110"/>
        <v>0</v>
      </c>
      <c r="I422" s="18">
        <f t="shared" si="110"/>
        <v>0</v>
      </c>
      <c r="J422" s="18">
        <f t="shared" si="110"/>
        <v>0</v>
      </c>
      <c r="K422" s="19">
        <f t="shared" si="110"/>
        <v>0</v>
      </c>
    </row>
    <row r="423" spans="1:11" ht="25.5">
      <c r="A423" s="126">
        <v>5338</v>
      </c>
      <c r="B423" s="115">
        <v>485100</v>
      </c>
      <c r="C423" s="124" t="s">
        <v>737</v>
      </c>
      <c r="D423" s="20"/>
      <c r="E423" s="21">
        <f t="shared" si="98"/>
        <v>0</v>
      </c>
      <c r="F423" s="20"/>
      <c r="G423" s="20"/>
      <c r="H423" s="20"/>
      <c r="I423" s="20"/>
      <c r="J423" s="20"/>
      <c r="K423" s="22"/>
    </row>
    <row r="424" spans="1:11">
      <c r="A424" s="646" t="s">
        <v>451</v>
      </c>
      <c r="B424" s="647" t="s">
        <v>452</v>
      </c>
      <c r="C424" s="648" t="s">
        <v>453</v>
      </c>
      <c r="D424" s="648" t="s">
        <v>789</v>
      </c>
      <c r="E424" s="638" t="s">
        <v>318</v>
      </c>
      <c r="F424" s="639"/>
      <c r="G424" s="639"/>
      <c r="H424" s="639"/>
      <c r="I424" s="639"/>
      <c r="J424" s="639"/>
      <c r="K424" s="645"/>
    </row>
    <row r="425" spans="1:11" ht="12.75" customHeight="1">
      <c r="A425" s="646"/>
      <c r="B425" s="647"/>
      <c r="C425" s="648"/>
      <c r="D425" s="648"/>
      <c r="E425" s="638" t="s">
        <v>794</v>
      </c>
      <c r="F425" s="638" t="s">
        <v>355</v>
      </c>
      <c r="G425" s="639"/>
      <c r="H425" s="639"/>
      <c r="I425" s="639"/>
      <c r="J425" s="638" t="s">
        <v>786</v>
      </c>
      <c r="K425" s="644" t="s">
        <v>59</v>
      </c>
    </row>
    <row r="426" spans="1:11" ht="25.5">
      <c r="A426" s="646"/>
      <c r="B426" s="647"/>
      <c r="C426" s="648"/>
      <c r="D426" s="648"/>
      <c r="E426" s="639"/>
      <c r="F426" s="13" t="s">
        <v>319</v>
      </c>
      <c r="G426" s="13" t="s">
        <v>387</v>
      </c>
      <c r="H426" s="13" t="s">
        <v>785</v>
      </c>
      <c r="I426" s="13" t="s">
        <v>58</v>
      </c>
      <c r="J426" s="639"/>
      <c r="K426" s="645"/>
    </row>
    <row r="427" spans="1:11">
      <c r="A427" s="30" t="s">
        <v>344</v>
      </c>
      <c r="B427" s="23" t="s">
        <v>345</v>
      </c>
      <c r="C427" s="23" t="s">
        <v>346</v>
      </c>
      <c r="D427" s="23" t="s">
        <v>347</v>
      </c>
      <c r="E427" s="23" t="s">
        <v>348</v>
      </c>
      <c r="F427" s="23" t="s">
        <v>349</v>
      </c>
      <c r="G427" s="23" t="s">
        <v>350</v>
      </c>
      <c r="H427" s="23" t="s">
        <v>351</v>
      </c>
      <c r="I427" s="23" t="s">
        <v>352</v>
      </c>
      <c r="J427" s="23" t="s">
        <v>353</v>
      </c>
      <c r="K427" s="25" t="s">
        <v>354</v>
      </c>
    </row>
    <row r="428" spans="1:11" ht="38.25">
      <c r="A428" s="110">
        <v>5339</v>
      </c>
      <c r="B428" s="13">
        <v>489000</v>
      </c>
      <c r="C428" s="123" t="s">
        <v>738</v>
      </c>
      <c r="D428" s="18">
        <f>D429</f>
        <v>0</v>
      </c>
      <c r="E428" s="18">
        <f t="shared" si="98"/>
        <v>0</v>
      </c>
      <c r="F428" s="18">
        <f t="shared" ref="F428:K428" si="111">F429</f>
        <v>0</v>
      </c>
      <c r="G428" s="18">
        <f t="shared" si="111"/>
        <v>0</v>
      </c>
      <c r="H428" s="18">
        <f t="shared" si="111"/>
        <v>0</v>
      </c>
      <c r="I428" s="18">
        <f t="shared" si="111"/>
        <v>0</v>
      </c>
      <c r="J428" s="18">
        <f t="shared" si="111"/>
        <v>0</v>
      </c>
      <c r="K428" s="19">
        <f t="shared" si="111"/>
        <v>0</v>
      </c>
    </row>
    <row r="429" spans="1:11" ht="25.5">
      <c r="A429" s="126">
        <v>5340</v>
      </c>
      <c r="B429" s="115">
        <v>489100</v>
      </c>
      <c r="C429" s="124" t="s">
        <v>491</v>
      </c>
      <c r="D429" s="20"/>
      <c r="E429" s="21">
        <f t="shared" si="98"/>
        <v>0</v>
      </c>
      <c r="F429" s="20"/>
      <c r="G429" s="20"/>
      <c r="H429" s="20"/>
      <c r="I429" s="20"/>
      <c r="J429" s="20"/>
      <c r="K429" s="22"/>
    </row>
    <row r="430" spans="1:11" ht="25.5">
      <c r="A430" s="110">
        <v>5341</v>
      </c>
      <c r="B430" s="13">
        <v>500000</v>
      </c>
      <c r="C430" s="123" t="s">
        <v>739</v>
      </c>
      <c r="D430" s="18">
        <f>D431+D453+D466+D469+D477</f>
        <v>78770</v>
      </c>
      <c r="E430" s="18">
        <f t="shared" si="98"/>
        <v>12144</v>
      </c>
      <c r="F430" s="18">
        <f t="shared" ref="F430:K430" si="112">F431+F453+F466+F469+F477</f>
        <v>3778</v>
      </c>
      <c r="G430" s="18">
        <f t="shared" si="112"/>
        <v>0</v>
      </c>
      <c r="H430" s="18">
        <f t="shared" si="112"/>
        <v>0</v>
      </c>
      <c r="I430" s="18">
        <f t="shared" si="112"/>
        <v>0</v>
      </c>
      <c r="J430" s="18">
        <f t="shared" si="112"/>
        <v>8040</v>
      </c>
      <c r="K430" s="19">
        <f t="shared" si="112"/>
        <v>326</v>
      </c>
    </row>
    <row r="431" spans="1:11" ht="25.5">
      <c r="A431" s="110">
        <v>5342</v>
      </c>
      <c r="B431" s="13">
        <v>510000</v>
      </c>
      <c r="C431" s="123" t="s">
        <v>740</v>
      </c>
      <c r="D431" s="18">
        <f>D432+D437+D447+D449+D451</f>
        <v>78770</v>
      </c>
      <c r="E431" s="18">
        <f t="shared" si="98"/>
        <v>12144</v>
      </c>
      <c r="F431" s="18">
        <f t="shared" ref="F431:K431" si="113">F432+F437+F447+F449+F451</f>
        <v>3778</v>
      </c>
      <c r="G431" s="18">
        <f t="shared" si="113"/>
        <v>0</v>
      </c>
      <c r="H431" s="18">
        <f t="shared" si="113"/>
        <v>0</v>
      </c>
      <c r="I431" s="18">
        <f t="shared" si="113"/>
        <v>0</v>
      </c>
      <c r="J431" s="18">
        <f t="shared" si="113"/>
        <v>8040</v>
      </c>
      <c r="K431" s="19">
        <f t="shared" si="113"/>
        <v>326</v>
      </c>
    </row>
    <row r="432" spans="1:11" ht="27" customHeight="1">
      <c r="A432" s="110">
        <v>5343</v>
      </c>
      <c r="B432" s="13">
        <v>511000</v>
      </c>
      <c r="C432" s="123" t="s">
        <v>741</v>
      </c>
      <c r="D432" s="18">
        <f>SUM(D433:D436)</f>
        <v>4997</v>
      </c>
      <c r="E432" s="18">
        <f t="shared" si="98"/>
        <v>134</v>
      </c>
      <c r="F432" s="18">
        <f t="shared" ref="F432:K432" si="114">SUM(F433:F436)</f>
        <v>0</v>
      </c>
      <c r="G432" s="18">
        <f t="shared" si="114"/>
        <v>0</v>
      </c>
      <c r="H432" s="18">
        <f t="shared" si="114"/>
        <v>0</v>
      </c>
      <c r="I432" s="18">
        <f t="shared" si="114"/>
        <v>0</v>
      </c>
      <c r="J432" s="18">
        <f t="shared" si="114"/>
        <v>134</v>
      </c>
      <c r="K432" s="19">
        <f t="shared" si="114"/>
        <v>0</v>
      </c>
    </row>
    <row r="433" spans="1:11" ht="18.75" customHeight="1">
      <c r="A433" s="126">
        <v>5344</v>
      </c>
      <c r="B433" s="115">
        <v>511100</v>
      </c>
      <c r="C433" s="124" t="s">
        <v>480</v>
      </c>
      <c r="D433" s="20"/>
      <c r="E433" s="21">
        <f t="shared" si="98"/>
        <v>0</v>
      </c>
      <c r="F433" s="20"/>
      <c r="G433" s="20"/>
      <c r="H433" s="20"/>
      <c r="I433" s="20"/>
      <c r="J433" s="20"/>
      <c r="K433" s="22"/>
    </row>
    <row r="434" spans="1:11" ht="18.75" customHeight="1">
      <c r="A434" s="126">
        <v>5345</v>
      </c>
      <c r="B434" s="115">
        <v>511200</v>
      </c>
      <c r="C434" s="124" t="s">
        <v>481</v>
      </c>
      <c r="D434" s="20">
        <v>4997</v>
      </c>
      <c r="E434" s="21">
        <f t="shared" si="98"/>
        <v>134</v>
      </c>
      <c r="F434" s="20"/>
      <c r="G434" s="20"/>
      <c r="H434" s="20"/>
      <c r="I434" s="20"/>
      <c r="J434" s="20">
        <v>134</v>
      </c>
      <c r="K434" s="22"/>
    </row>
    <row r="435" spans="1:11" ht="18.75" customHeight="1">
      <c r="A435" s="126">
        <v>5346</v>
      </c>
      <c r="B435" s="115">
        <v>511300</v>
      </c>
      <c r="C435" s="124" t="s">
        <v>482</v>
      </c>
      <c r="D435" s="20"/>
      <c r="E435" s="21">
        <f t="shared" si="98"/>
        <v>0</v>
      </c>
      <c r="F435" s="20"/>
      <c r="G435" s="20"/>
      <c r="H435" s="20"/>
      <c r="I435" s="20"/>
      <c r="J435" s="20"/>
      <c r="K435" s="22"/>
    </row>
    <row r="436" spans="1:11" ht="18.75" customHeight="1">
      <c r="A436" s="126">
        <v>5347</v>
      </c>
      <c r="B436" s="115">
        <v>511400</v>
      </c>
      <c r="C436" s="124" t="s">
        <v>483</v>
      </c>
      <c r="D436" s="20"/>
      <c r="E436" s="21">
        <f t="shared" si="98"/>
        <v>0</v>
      </c>
      <c r="F436" s="20"/>
      <c r="G436" s="20"/>
      <c r="H436" s="20"/>
      <c r="I436" s="20"/>
      <c r="J436" s="20"/>
      <c r="K436" s="22"/>
    </row>
    <row r="437" spans="1:11" ht="18.75" customHeight="1">
      <c r="A437" s="110">
        <v>5348</v>
      </c>
      <c r="B437" s="13">
        <v>512000</v>
      </c>
      <c r="C437" s="123" t="s">
        <v>742</v>
      </c>
      <c r="D437" s="18">
        <f>SUM(D438:D446)</f>
        <v>73773</v>
      </c>
      <c r="E437" s="18">
        <f t="shared" si="98"/>
        <v>12010</v>
      </c>
      <c r="F437" s="18">
        <f t="shared" ref="F437:K437" si="115">SUM(F438:F446)</f>
        <v>3778</v>
      </c>
      <c r="G437" s="18">
        <f t="shared" si="115"/>
        <v>0</v>
      </c>
      <c r="H437" s="18">
        <f t="shared" si="115"/>
        <v>0</v>
      </c>
      <c r="I437" s="18">
        <f t="shared" si="115"/>
        <v>0</v>
      </c>
      <c r="J437" s="18">
        <f t="shared" si="115"/>
        <v>7906</v>
      </c>
      <c r="K437" s="19">
        <f t="shared" si="115"/>
        <v>326</v>
      </c>
    </row>
    <row r="438" spans="1:11" ht="17.25" customHeight="1">
      <c r="A438" s="126">
        <v>5349</v>
      </c>
      <c r="B438" s="115">
        <v>512100</v>
      </c>
      <c r="C438" s="124" t="s">
        <v>484</v>
      </c>
      <c r="D438" s="20"/>
      <c r="E438" s="21">
        <f t="shared" si="98"/>
        <v>0</v>
      </c>
      <c r="F438" s="20"/>
      <c r="G438" s="20"/>
      <c r="H438" s="20"/>
      <c r="I438" s="20"/>
      <c r="J438" s="20"/>
      <c r="K438" s="22"/>
    </row>
    <row r="439" spans="1:11" ht="17.25" customHeight="1">
      <c r="A439" s="126">
        <v>5350</v>
      </c>
      <c r="B439" s="115">
        <v>512200</v>
      </c>
      <c r="C439" s="124" t="s">
        <v>146</v>
      </c>
      <c r="D439" s="20">
        <v>1100</v>
      </c>
      <c r="E439" s="21">
        <f t="shared" si="98"/>
        <v>1002</v>
      </c>
      <c r="F439" s="20"/>
      <c r="G439" s="20"/>
      <c r="H439" s="20"/>
      <c r="I439" s="20"/>
      <c r="J439" s="20">
        <v>676</v>
      </c>
      <c r="K439" s="22">
        <v>326</v>
      </c>
    </row>
    <row r="440" spans="1:11" ht="17.25" customHeight="1">
      <c r="A440" s="126">
        <v>5351</v>
      </c>
      <c r="B440" s="115">
        <v>512300</v>
      </c>
      <c r="C440" s="124" t="s">
        <v>147</v>
      </c>
      <c r="D440" s="20"/>
      <c r="E440" s="21">
        <f t="shared" si="98"/>
        <v>0</v>
      </c>
      <c r="F440" s="20"/>
      <c r="G440" s="20"/>
      <c r="H440" s="20"/>
      <c r="I440" s="20"/>
      <c r="J440" s="20"/>
      <c r="K440" s="22"/>
    </row>
    <row r="441" spans="1:11" ht="17.25" customHeight="1">
      <c r="A441" s="126">
        <v>5352</v>
      </c>
      <c r="B441" s="115">
        <v>512400</v>
      </c>
      <c r="C441" s="124" t="s">
        <v>285</v>
      </c>
      <c r="D441" s="20"/>
      <c r="E441" s="21">
        <f t="shared" si="98"/>
        <v>0</v>
      </c>
      <c r="F441" s="20"/>
      <c r="G441" s="20"/>
      <c r="H441" s="20"/>
      <c r="I441" s="20"/>
      <c r="J441" s="20"/>
      <c r="K441" s="22"/>
    </row>
    <row r="442" spans="1:11" ht="17.25" customHeight="1">
      <c r="A442" s="126">
        <v>5353</v>
      </c>
      <c r="B442" s="115">
        <v>512500</v>
      </c>
      <c r="C442" s="124" t="s">
        <v>148</v>
      </c>
      <c r="D442" s="20">
        <v>72673</v>
      </c>
      <c r="E442" s="21">
        <f t="shared" si="98"/>
        <v>11008</v>
      </c>
      <c r="F442" s="20">
        <v>3778</v>
      </c>
      <c r="G442" s="20"/>
      <c r="H442" s="20"/>
      <c r="I442" s="20"/>
      <c r="J442" s="20">
        <v>7230</v>
      </c>
      <c r="K442" s="22"/>
    </row>
    <row r="443" spans="1:11" ht="17.25" customHeight="1">
      <c r="A443" s="126">
        <v>5354</v>
      </c>
      <c r="B443" s="115">
        <v>512600</v>
      </c>
      <c r="C443" s="124" t="s">
        <v>631</v>
      </c>
      <c r="D443" s="20"/>
      <c r="E443" s="21">
        <f t="shared" si="98"/>
        <v>0</v>
      </c>
      <c r="F443" s="20"/>
      <c r="G443" s="20"/>
      <c r="H443" s="20"/>
      <c r="I443" s="20"/>
      <c r="J443" s="20"/>
      <c r="K443" s="22"/>
    </row>
    <row r="444" spans="1:11" ht="17.25" customHeight="1">
      <c r="A444" s="126">
        <v>5355</v>
      </c>
      <c r="B444" s="115">
        <v>512700</v>
      </c>
      <c r="C444" s="124" t="s">
        <v>95</v>
      </c>
      <c r="D444" s="20"/>
      <c r="E444" s="21">
        <f t="shared" si="98"/>
        <v>0</v>
      </c>
      <c r="F444" s="20"/>
      <c r="G444" s="20"/>
      <c r="H444" s="20"/>
      <c r="I444" s="20"/>
      <c r="J444" s="20"/>
      <c r="K444" s="22"/>
    </row>
    <row r="445" spans="1:11" ht="17.25" customHeight="1">
      <c r="A445" s="126">
        <v>5356</v>
      </c>
      <c r="B445" s="115">
        <v>512800</v>
      </c>
      <c r="C445" s="124" t="s">
        <v>96</v>
      </c>
      <c r="D445" s="20"/>
      <c r="E445" s="21">
        <f t="shared" si="98"/>
        <v>0</v>
      </c>
      <c r="F445" s="20"/>
      <c r="G445" s="20"/>
      <c r="H445" s="20"/>
      <c r="I445" s="20"/>
      <c r="J445" s="20"/>
      <c r="K445" s="22"/>
    </row>
    <row r="446" spans="1:11" ht="25.5">
      <c r="A446" s="126">
        <v>5357</v>
      </c>
      <c r="B446" s="115">
        <v>512900</v>
      </c>
      <c r="C446" s="124" t="s">
        <v>485</v>
      </c>
      <c r="D446" s="20"/>
      <c r="E446" s="21">
        <f t="shared" si="98"/>
        <v>0</v>
      </c>
      <c r="F446" s="20"/>
      <c r="G446" s="20"/>
      <c r="H446" s="20"/>
      <c r="I446" s="20"/>
      <c r="J446" s="20"/>
      <c r="K446" s="22"/>
    </row>
    <row r="447" spans="1:11" ht="17.25" customHeight="1">
      <c r="A447" s="110">
        <v>5358</v>
      </c>
      <c r="B447" s="13">
        <v>513000</v>
      </c>
      <c r="C447" s="123" t="s">
        <v>743</v>
      </c>
      <c r="D447" s="18">
        <f>D448</f>
        <v>0</v>
      </c>
      <c r="E447" s="18">
        <f t="shared" si="98"/>
        <v>0</v>
      </c>
      <c r="F447" s="18">
        <f t="shared" ref="F447:K447" si="116">F448</f>
        <v>0</v>
      </c>
      <c r="G447" s="18">
        <f t="shared" si="116"/>
        <v>0</v>
      </c>
      <c r="H447" s="18">
        <f t="shared" si="116"/>
        <v>0</v>
      </c>
      <c r="I447" s="18">
        <f t="shared" si="116"/>
        <v>0</v>
      </c>
      <c r="J447" s="18">
        <f t="shared" si="116"/>
        <v>0</v>
      </c>
      <c r="K447" s="19">
        <f t="shared" si="116"/>
        <v>0</v>
      </c>
    </row>
    <row r="448" spans="1:11" ht="17.25" customHeight="1">
      <c r="A448" s="126">
        <v>5359</v>
      </c>
      <c r="B448" s="115">
        <v>513100</v>
      </c>
      <c r="C448" s="124" t="s">
        <v>492</v>
      </c>
      <c r="D448" s="20"/>
      <c r="E448" s="21">
        <f t="shared" si="98"/>
        <v>0</v>
      </c>
      <c r="F448" s="20"/>
      <c r="G448" s="20"/>
      <c r="H448" s="20"/>
      <c r="I448" s="20"/>
      <c r="J448" s="20"/>
      <c r="K448" s="22"/>
    </row>
    <row r="449" spans="1:11" ht="17.25" customHeight="1">
      <c r="A449" s="110">
        <v>5360</v>
      </c>
      <c r="B449" s="13">
        <v>514000</v>
      </c>
      <c r="C449" s="123" t="s">
        <v>744</v>
      </c>
      <c r="D449" s="18">
        <f>D450</f>
        <v>0</v>
      </c>
      <c r="E449" s="18">
        <f t="shared" si="98"/>
        <v>0</v>
      </c>
      <c r="F449" s="18">
        <f t="shared" ref="F449:K449" si="117">F450</f>
        <v>0</v>
      </c>
      <c r="G449" s="18">
        <f t="shared" si="117"/>
        <v>0</v>
      </c>
      <c r="H449" s="18">
        <f t="shared" si="117"/>
        <v>0</v>
      </c>
      <c r="I449" s="18">
        <f t="shared" si="117"/>
        <v>0</v>
      </c>
      <c r="J449" s="18">
        <f t="shared" si="117"/>
        <v>0</v>
      </c>
      <c r="K449" s="19">
        <f t="shared" si="117"/>
        <v>0</v>
      </c>
    </row>
    <row r="450" spans="1:11" ht="17.25" customHeight="1">
      <c r="A450" s="126">
        <v>5361</v>
      </c>
      <c r="B450" s="115">
        <v>514100</v>
      </c>
      <c r="C450" s="124" t="s">
        <v>486</v>
      </c>
      <c r="D450" s="20"/>
      <c r="E450" s="21">
        <f t="shared" si="98"/>
        <v>0</v>
      </c>
      <c r="F450" s="20"/>
      <c r="G450" s="20"/>
      <c r="H450" s="20"/>
      <c r="I450" s="20"/>
      <c r="J450" s="20"/>
      <c r="K450" s="22"/>
    </row>
    <row r="451" spans="1:11" ht="17.25" customHeight="1">
      <c r="A451" s="110">
        <v>5362</v>
      </c>
      <c r="B451" s="13">
        <v>515000</v>
      </c>
      <c r="C451" s="123" t="s">
        <v>745</v>
      </c>
      <c r="D451" s="18">
        <f>D452</f>
        <v>0</v>
      </c>
      <c r="E451" s="18">
        <f t="shared" si="98"/>
        <v>0</v>
      </c>
      <c r="F451" s="18">
        <f t="shared" ref="F451:K451" si="118">F452</f>
        <v>0</v>
      </c>
      <c r="G451" s="18">
        <f t="shared" si="118"/>
        <v>0</v>
      </c>
      <c r="H451" s="18">
        <f t="shared" si="118"/>
        <v>0</v>
      </c>
      <c r="I451" s="18">
        <f t="shared" si="118"/>
        <v>0</v>
      </c>
      <c r="J451" s="18">
        <f t="shared" si="118"/>
        <v>0</v>
      </c>
      <c r="K451" s="19">
        <f t="shared" si="118"/>
        <v>0</v>
      </c>
    </row>
    <row r="452" spans="1:11" ht="17.25" customHeight="1">
      <c r="A452" s="126">
        <v>5363</v>
      </c>
      <c r="B452" s="115">
        <v>515100</v>
      </c>
      <c r="C452" s="124" t="s">
        <v>390</v>
      </c>
      <c r="D452" s="20"/>
      <c r="E452" s="21">
        <f t="shared" si="98"/>
        <v>0</v>
      </c>
      <c r="F452" s="20"/>
      <c r="G452" s="20"/>
      <c r="H452" s="20"/>
      <c r="I452" s="20"/>
      <c r="J452" s="20"/>
      <c r="K452" s="22"/>
    </row>
    <row r="453" spans="1:11" ht="17.25" customHeight="1">
      <c r="A453" s="110">
        <v>5364</v>
      </c>
      <c r="B453" s="13">
        <v>520000</v>
      </c>
      <c r="C453" s="123" t="s">
        <v>746</v>
      </c>
      <c r="D453" s="18">
        <f>D454+D456+D464</f>
        <v>0</v>
      </c>
      <c r="E453" s="18">
        <f t="shared" ref="E453:E530" si="119">SUM(F453:K453)</f>
        <v>0</v>
      </c>
      <c r="F453" s="18">
        <f t="shared" ref="F453:K453" si="120">F454+F456+F464</f>
        <v>0</v>
      </c>
      <c r="G453" s="18">
        <f t="shared" si="120"/>
        <v>0</v>
      </c>
      <c r="H453" s="18">
        <f t="shared" si="120"/>
        <v>0</v>
      </c>
      <c r="I453" s="18">
        <f t="shared" si="120"/>
        <v>0</v>
      </c>
      <c r="J453" s="18">
        <f t="shared" si="120"/>
        <v>0</v>
      </c>
      <c r="K453" s="19">
        <f t="shared" si="120"/>
        <v>0</v>
      </c>
    </row>
    <row r="454" spans="1:11" ht="17.25" customHeight="1">
      <c r="A454" s="110">
        <v>5365</v>
      </c>
      <c r="B454" s="13">
        <v>521000</v>
      </c>
      <c r="C454" s="123" t="s">
        <v>747</v>
      </c>
      <c r="D454" s="18">
        <f>D455</f>
        <v>0</v>
      </c>
      <c r="E454" s="18">
        <f t="shared" si="119"/>
        <v>0</v>
      </c>
      <c r="F454" s="18">
        <f t="shared" ref="F454:K454" si="121">F455</f>
        <v>0</v>
      </c>
      <c r="G454" s="18">
        <f t="shared" si="121"/>
        <v>0</v>
      </c>
      <c r="H454" s="18">
        <f t="shared" si="121"/>
        <v>0</v>
      </c>
      <c r="I454" s="18">
        <f t="shared" si="121"/>
        <v>0</v>
      </c>
      <c r="J454" s="18">
        <f t="shared" si="121"/>
        <v>0</v>
      </c>
      <c r="K454" s="19">
        <f t="shared" si="121"/>
        <v>0</v>
      </c>
    </row>
    <row r="455" spans="1:11" ht="17.25" customHeight="1">
      <c r="A455" s="126">
        <v>5366</v>
      </c>
      <c r="B455" s="115">
        <v>521100</v>
      </c>
      <c r="C455" s="124" t="s">
        <v>273</v>
      </c>
      <c r="D455" s="20"/>
      <c r="E455" s="21">
        <f t="shared" si="119"/>
        <v>0</v>
      </c>
      <c r="F455" s="20"/>
      <c r="G455" s="20"/>
      <c r="H455" s="20"/>
      <c r="I455" s="20"/>
      <c r="J455" s="20"/>
      <c r="K455" s="22"/>
    </row>
    <row r="456" spans="1:11" ht="17.25" customHeight="1">
      <c r="A456" s="110">
        <v>5367</v>
      </c>
      <c r="B456" s="13">
        <v>522000</v>
      </c>
      <c r="C456" s="123" t="s">
        <v>748</v>
      </c>
      <c r="D456" s="18">
        <f>SUM(D457:D463)</f>
        <v>0</v>
      </c>
      <c r="E456" s="18">
        <f t="shared" si="119"/>
        <v>0</v>
      </c>
      <c r="F456" s="18">
        <f t="shared" ref="F456:K456" si="122">SUM(F457:F463)</f>
        <v>0</v>
      </c>
      <c r="G456" s="18">
        <f t="shared" si="122"/>
        <v>0</v>
      </c>
      <c r="H456" s="18">
        <f t="shared" si="122"/>
        <v>0</v>
      </c>
      <c r="I456" s="18">
        <f t="shared" si="122"/>
        <v>0</v>
      </c>
      <c r="J456" s="18">
        <f t="shared" si="122"/>
        <v>0</v>
      </c>
      <c r="K456" s="19">
        <f t="shared" si="122"/>
        <v>0</v>
      </c>
    </row>
    <row r="457" spans="1:11" ht="17.25" customHeight="1">
      <c r="A457" s="126">
        <v>5368</v>
      </c>
      <c r="B457" s="115">
        <v>522100</v>
      </c>
      <c r="C457" s="124" t="s">
        <v>454</v>
      </c>
      <c r="D457" s="20"/>
      <c r="E457" s="21">
        <f t="shared" si="119"/>
        <v>0</v>
      </c>
      <c r="F457" s="20"/>
      <c r="G457" s="20"/>
      <c r="H457" s="20"/>
      <c r="I457" s="20"/>
      <c r="J457" s="20"/>
      <c r="K457" s="22"/>
    </row>
    <row r="458" spans="1:11">
      <c r="A458" s="646" t="s">
        <v>451</v>
      </c>
      <c r="B458" s="647" t="s">
        <v>452</v>
      </c>
      <c r="C458" s="648" t="s">
        <v>453</v>
      </c>
      <c r="D458" s="648" t="s">
        <v>789</v>
      </c>
      <c r="E458" s="638" t="s">
        <v>318</v>
      </c>
      <c r="F458" s="639"/>
      <c r="G458" s="639"/>
      <c r="H458" s="639"/>
      <c r="I458" s="639"/>
      <c r="J458" s="639"/>
      <c r="K458" s="645"/>
    </row>
    <row r="459" spans="1:11" ht="12.75" customHeight="1">
      <c r="A459" s="646"/>
      <c r="B459" s="647"/>
      <c r="C459" s="648"/>
      <c r="D459" s="648"/>
      <c r="E459" s="638" t="s">
        <v>794</v>
      </c>
      <c r="F459" s="638" t="s">
        <v>355</v>
      </c>
      <c r="G459" s="639"/>
      <c r="H459" s="639"/>
      <c r="I459" s="639"/>
      <c r="J459" s="638" t="s">
        <v>786</v>
      </c>
      <c r="K459" s="644" t="s">
        <v>59</v>
      </c>
    </row>
    <row r="460" spans="1:11" ht="25.5">
      <c r="A460" s="646"/>
      <c r="B460" s="647"/>
      <c r="C460" s="648"/>
      <c r="D460" s="648"/>
      <c r="E460" s="639"/>
      <c r="F460" s="13" t="s">
        <v>319</v>
      </c>
      <c r="G460" s="13" t="s">
        <v>387</v>
      </c>
      <c r="H460" s="13" t="s">
        <v>785</v>
      </c>
      <c r="I460" s="13" t="s">
        <v>58</v>
      </c>
      <c r="J460" s="639"/>
      <c r="K460" s="645"/>
    </row>
    <row r="461" spans="1:11">
      <c r="A461" s="30" t="s">
        <v>344</v>
      </c>
      <c r="B461" s="23" t="s">
        <v>345</v>
      </c>
      <c r="C461" s="23" t="s">
        <v>346</v>
      </c>
      <c r="D461" s="23" t="s">
        <v>347</v>
      </c>
      <c r="E461" s="23" t="s">
        <v>348</v>
      </c>
      <c r="F461" s="23" t="s">
        <v>349</v>
      </c>
      <c r="G461" s="23" t="s">
        <v>350</v>
      </c>
      <c r="H461" s="23" t="s">
        <v>351</v>
      </c>
      <c r="I461" s="23" t="s">
        <v>352</v>
      </c>
      <c r="J461" s="23" t="s">
        <v>353</v>
      </c>
      <c r="K461" s="25" t="s">
        <v>354</v>
      </c>
    </row>
    <row r="462" spans="1:11" ht="18.75" customHeight="1">
      <c r="A462" s="126">
        <v>5369</v>
      </c>
      <c r="B462" s="115">
        <v>522200</v>
      </c>
      <c r="C462" s="124" t="s">
        <v>267</v>
      </c>
      <c r="D462" s="20"/>
      <c r="E462" s="21">
        <f t="shared" si="119"/>
        <v>0</v>
      </c>
      <c r="F462" s="20"/>
      <c r="G462" s="20"/>
      <c r="H462" s="20"/>
      <c r="I462" s="20"/>
      <c r="J462" s="20"/>
      <c r="K462" s="22"/>
    </row>
    <row r="463" spans="1:11" ht="18.75" customHeight="1">
      <c r="A463" s="126">
        <v>5370</v>
      </c>
      <c r="B463" s="115">
        <v>522300</v>
      </c>
      <c r="C463" s="124" t="s">
        <v>268</v>
      </c>
      <c r="D463" s="20"/>
      <c r="E463" s="21">
        <f t="shared" si="119"/>
        <v>0</v>
      </c>
      <c r="F463" s="20"/>
      <c r="G463" s="20"/>
      <c r="H463" s="20"/>
      <c r="I463" s="20"/>
      <c r="J463" s="20"/>
      <c r="K463" s="22"/>
    </row>
    <row r="464" spans="1:11" ht="18.75" customHeight="1">
      <c r="A464" s="110">
        <v>5371</v>
      </c>
      <c r="B464" s="13">
        <v>523000</v>
      </c>
      <c r="C464" s="123" t="s">
        <v>749</v>
      </c>
      <c r="D464" s="18">
        <f>D465</f>
        <v>0</v>
      </c>
      <c r="E464" s="18">
        <f t="shared" si="119"/>
        <v>0</v>
      </c>
      <c r="F464" s="18">
        <f t="shared" ref="F464:K464" si="123">F465</f>
        <v>0</v>
      </c>
      <c r="G464" s="18">
        <f t="shared" si="123"/>
        <v>0</v>
      </c>
      <c r="H464" s="18">
        <f t="shared" si="123"/>
        <v>0</v>
      </c>
      <c r="I464" s="18">
        <f t="shared" si="123"/>
        <v>0</v>
      </c>
      <c r="J464" s="18">
        <f t="shared" si="123"/>
        <v>0</v>
      </c>
      <c r="K464" s="19">
        <f t="shared" si="123"/>
        <v>0</v>
      </c>
    </row>
    <row r="465" spans="1:11" ht="18.75" customHeight="1">
      <c r="A465" s="126">
        <v>5372</v>
      </c>
      <c r="B465" s="115">
        <v>523100</v>
      </c>
      <c r="C465" s="124" t="s">
        <v>269</v>
      </c>
      <c r="D465" s="20"/>
      <c r="E465" s="21">
        <f t="shared" si="119"/>
        <v>0</v>
      </c>
      <c r="F465" s="20"/>
      <c r="G465" s="20"/>
      <c r="H465" s="20"/>
      <c r="I465" s="20"/>
      <c r="J465" s="20"/>
      <c r="K465" s="22"/>
    </row>
    <row r="466" spans="1:11" ht="18.75" customHeight="1">
      <c r="A466" s="110">
        <v>5373</v>
      </c>
      <c r="B466" s="13">
        <v>530000</v>
      </c>
      <c r="C466" s="123" t="s">
        <v>750</v>
      </c>
      <c r="D466" s="18">
        <f>D467</f>
        <v>0</v>
      </c>
      <c r="E466" s="18">
        <f t="shared" si="119"/>
        <v>0</v>
      </c>
      <c r="F466" s="18">
        <f t="shared" ref="F466:K467" si="124">F467</f>
        <v>0</v>
      </c>
      <c r="G466" s="18">
        <f t="shared" si="124"/>
        <v>0</v>
      </c>
      <c r="H466" s="18">
        <f t="shared" si="124"/>
        <v>0</v>
      </c>
      <c r="I466" s="18">
        <f t="shared" si="124"/>
        <v>0</v>
      </c>
      <c r="J466" s="18">
        <f t="shared" si="124"/>
        <v>0</v>
      </c>
      <c r="K466" s="19">
        <f t="shared" si="124"/>
        <v>0</v>
      </c>
    </row>
    <row r="467" spans="1:11" ht="18.75" customHeight="1">
      <c r="A467" s="110">
        <v>5374</v>
      </c>
      <c r="B467" s="13">
        <v>531000</v>
      </c>
      <c r="C467" s="123" t="s">
        <v>751</v>
      </c>
      <c r="D467" s="18">
        <f>D468</f>
        <v>0</v>
      </c>
      <c r="E467" s="18">
        <f t="shared" si="119"/>
        <v>0</v>
      </c>
      <c r="F467" s="18">
        <f t="shared" si="124"/>
        <v>0</v>
      </c>
      <c r="G467" s="18">
        <f t="shared" si="124"/>
        <v>0</v>
      </c>
      <c r="H467" s="18">
        <f t="shared" si="124"/>
        <v>0</v>
      </c>
      <c r="I467" s="18">
        <f t="shared" si="124"/>
        <v>0</v>
      </c>
      <c r="J467" s="18">
        <f t="shared" si="124"/>
        <v>0</v>
      </c>
      <c r="K467" s="19">
        <f t="shared" si="124"/>
        <v>0</v>
      </c>
    </row>
    <row r="468" spans="1:11" ht="18.75" customHeight="1">
      <c r="A468" s="126">
        <v>5375</v>
      </c>
      <c r="B468" s="115">
        <v>531100</v>
      </c>
      <c r="C468" s="124" t="s">
        <v>365</v>
      </c>
      <c r="D468" s="20"/>
      <c r="E468" s="21">
        <f t="shared" si="119"/>
        <v>0</v>
      </c>
      <c r="F468" s="20"/>
      <c r="G468" s="20"/>
      <c r="H468" s="20"/>
      <c r="I468" s="20"/>
      <c r="J468" s="20"/>
      <c r="K468" s="22"/>
    </row>
    <row r="469" spans="1:11" ht="18.75" customHeight="1">
      <c r="A469" s="110">
        <v>5376</v>
      </c>
      <c r="B469" s="13">
        <v>540000</v>
      </c>
      <c r="C469" s="123" t="s">
        <v>752</v>
      </c>
      <c r="D469" s="18">
        <f>D470+D472+D474</f>
        <v>0</v>
      </c>
      <c r="E469" s="18">
        <f t="shared" si="119"/>
        <v>0</v>
      </c>
      <c r="F469" s="18">
        <f t="shared" ref="F469:K469" si="125">F470+F472+F474</f>
        <v>0</v>
      </c>
      <c r="G469" s="18">
        <f t="shared" si="125"/>
        <v>0</v>
      </c>
      <c r="H469" s="18">
        <f t="shared" si="125"/>
        <v>0</v>
      </c>
      <c r="I469" s="18">
        <f t="shared" si="125"/>
        <v>0</v>
      </c>
      <c r="J469" s="18">
        <f t="shared" si="125"/>
        <v>0</v>
      </c>
      <c r="K469" s="19">
        <f t="shared" si="125"/>
        <v>0</v>
      </c>
    </row>
    <row r="470" spans="1:11" ht="18.75" customHeight="1">
      <c r="A470" s="110">
        <v>5377</v>
      </c>
      <c r="B470" s="13">
        <v>541000</v>
      </c>
      <c r="C470" s="123" t="s">
        <v>753</v>
      </c>
      <c r="D470" s="18">
        <f>D471</f>
        <v>0</v>
      </c>
      <c r="E470" s="18">
        <f t="shared" si="119"/>
        <v>0</v>
      </c>
      <c r="F470" s="18">
        <f t="shared" ref="F470:K470" si="126">F471</f>
        <v>0</v>
      </c>
      <c r="G470" s="18">
        <f t="shared" si="126"/>
        <v>0</v>
      </c>
      <c r="H470" s="18">
        <f t="shared" si="126"/>
        <v>0</v>
      </c>
      <c r="I470" s="18">
        <f t="shared" si="126"/>
        <v>0</v>
      </c>
      <c r="J470" s="18">
        <f t="shared" si="126"/>
        <v>0</v>
      </c>
      <c r="K470" s="19">
        <f t="shared" si="126"/>
        <v>0</v>
      </c>
    </row>
    <row r="471" spans="1:11" ht="18.75" customHeight="1">
      <c r="A471" s="126">
        <v>5378</v>
      </c>
      <c r="B471" s="115">
        <v>541100</v>
      </c>
      <c r="C471" s="124" t="s">
        <v>307</v>
      </c>
      <c r="D471" s="20"/>
      <c r="E471" s="21">
        <f t="shared" si="119"/>
        <v>0</v>
      </c>
      <c r="F471" s="20"/>
      <c r="G471" s="20"/>
      <c r="H471" s="20"/>
      <c r="I471" s="20"/>
      <c r="J471" s="20"/>
      <c r="K471" s="22"/>
    </row>
    <row r="472" spans="1:11" ht="18.75" customHeight="1">
      <c r="A472" s="110">
        <v>5379</v>
      </c>
      <c r="B472" s="13">
        <v>542000</v>
      </c>
      <c r="C472" s="123" t="s">
        <v>754</v>
      </c>
      <c r="D472" s="18">
        <f>D473</f>
        <v>0</v>
      </c>
      <c r="E472" s="18">
        <f t="shared" si="119"/>
        <v>0</v>
      </c>
      <c r="F472" s="18">
        <f t="shared" ref="F472:K472" si="127">F473</f>
        <v>0</v>
      </c>
      <c r="G472" s="18">
        <f t="shared" si="127"/>
        <v>0</v>
      </c>
      <c r="H472" s="18">
        <f t="shared" si="127"/>
        <v>0</v>
      </c>
      <c r="I472" s="18">
        <f t="shared" si="127"/>
        <v>0</v>
      </c>
      <c r="J472" s="18">
        <f t="shared" si="127"/>
        <v>0</v>
      </c>
      <c r="K472" s="19">
        <f t="shared" si="127"/>
        <v>0</v>
      </c>
    </row>
    <row r="473" spans="1:11" ht="18.75" customHeight="1">
      <c r="A473" s="126">
        <v>5380</v>
      </c>
      <c r="B473" s="115">
        <v>542100</v>
      </c>
      <c r="C473" s="124" t="s">
        <v>270</v>
      </c>
      <c r="D473" s="20"/>
      <c r="E473" s="21">
        <f t="shared" si="119"/>
        <v>0</v>
      </c>
      <c r="F473" s="20"/>
      <c r="G473" s="20"/>
      <c r="H473" s="20"/>
      <c r="I473" s="20"/>
      <c r="J473" s="20"/>
      <c r="K473" s="22"/>
    </row>
    <row r="474" spans="1:11" ht="18.75" customHeight="1">
      <c r="A474" s="110">
        <v>5381</v>
      </c>
      <c r="B474" s="13">
        <v>543000</v>
      </c>
      <c r="C474" s="123" t="s">
        <v>755</v>
      </c>
      <c r="D474" s="18">
        <f>D475+D476</f>
        <v>0</v>
      </c>
      <c r="E474" s="18">
        <f t="shared" si="119"/>
        <v>0</v>
      </c>
      <c r="F474" s="18">
        <f t="shared" ref="F474:K474" si="128">F475+F476</f>
        <v>0</v>
      </c>
      <c r="G474" s="18">
        <f t="shared" si="128"/>
        <v>0</v>
      </c>
      <c r="H474" s="18">
        <f t="shared" si="128"/>
        <v>0</v>
      </c>
      <c r="I474" s="18">
        <f t="shared" si="128"/>
        <v>0</v>
      </c>
      <c r="J474" s="18">
        <f t="shared" si="128"/>
        <v>0</v>
      </c>
      <c r="K474" s="19">
        <f t="shared" si="128"/>
        <v>0</v>
      </c>
    </row>
    <row r="475" spans="1:11" ht="18.75" customHeight="1">
      <c r="A475" s="126">
        <v>5382</v>
      </c>
      <c r="B475" s="115">
        <v>543100</v>
      </c>
      <c r="C475" s="124" t="s">
        <v>271</v>
      </c>
      <c r="D475" s="20"/>
      <c r="E475" s="21">
        <f t="shared" si="119"/>
        <v>0</v>
      </c>
      <c r="F475" s="20"/>
      <c r="G475" s="20"/>
      <c r="H475" s="20"/>
      <c r="I475" s="20"/>
      <c r="J475" s="20"/>
      <c r="K475" s="22"/>
    </row>
    <row r="476" spans="1:11" ht="18.75" customHeight="1">
      <c r="A476" s="126">
        <v>5383</v>
      </c>
      <c r="B476" s="115">
        <v>543200</v>
      </c>
      <c r="C476" s="124" t="s">
        <v>272</v>
      </c>
      <c r="D476" s="20"/>
      <c r="E476" s="21">
        <f t="shared" si="119"/>
        <v>0</v>
      </c>
      <c r="F476" s="20"/>
      <c r="G476" s="20"/>
      <c r="H476" s="20"/>
      <c r="I476" s="20"/>
      <c r="J476" s="20"/>
      <c r="K476" s="22"/>
    </row>
    <row r="477" spans="1:11" ht="38.25">
      <c r="A477" s="110">
        <v>5384</v>
      </c>
      <c r="B477" s="13">
        <v>550000</v>
      </c>
      <c r="C477" s="123" t="s">
        <v>756</v>
      </c>
      <c r="D477" s="18">
        <f>D478</f>
        <v>0</v>
      </c>
      <c r="E477" s="18">
        <f t="shared" si="119"/>
        <v>0</v>
      </c>
      <c r="F477" s="18">
        <f t="shared" ref="F477:K478" si="129">F478</f>
        <v>0</v>
      </c>
      <c r="G477" s="18">
        <f t="shared" si="129"/>
        <v>0</v>
      </c>
      <c r="H477" s="18">
        <f t="shared" si="129"/>
        <v>0</v>
      </c>
      <c r="I477" s="18">
        <f t="shared" si="129"/>
        <v>0</v>
      </c>
      <c r="J477" s="18">
        <f t="shared" si="129"/>
        <v>0</v>
      </c>
      <c r="K477" s="19">
        <f t="shared" si="129"/>
        <v>0</v>
      </c>
    </row>
    <row r="478" spans="1:11" ht="38.25">
      <c r="A478" s="110">
        <v>5385</v>
      </c>
      <c r="B478" s="13">
        <v>551000</v>
      </c>
      <c r="C478" s="123" t="s">
        <v>757</v>
      </c>
      <c r="D478" s="18">
        <f>D479</f>
        <v>0</v>
      </c>
      <c r="E478" s="18">
        <f t="shared" si="119"/>
        <v>0</v>
      </c>
      <c r="F478" s="18">
        <f t="shared" si="129"/>
        <v>0</v>
      </c>
      <c r="G478" s="18">
        <f t="shared" si="129"/>
        <v>0</v>
      </c>
      <c r="H478" s="18">
        <f t="shared" si="129"/>
        <v>0</v>
      </c>
      <c r="I478" s="18">
        <f t="shared" si="129"/>
        <v>0</v>
      </c>
      <c r="J478" s="18">
        <f t="shared" si="129"/>
        <v>0</v>
      </c>
      <c r="K478" s="19">
        <f t="shared" si="129"/>
        <v>0</v>
      </c>
    </row>
    <row r="479" spans="1:11" ht="25.5">
      <c r="A479" s="126">
        <v>5386</v>
      </c>
      <c r="B479" s="115">
        <v>551100</v>
      </c>
      <c r="C479" s="124" t="s">
        <v>533</v>
      </c>
      <c r="D479" s="20"/>
      <c r="E479" s="21">
        <f t="shared" si="119"/>
        <v>0</v>
      </c>
      <c r="F479" s="20"/>
      <c r="G479" s="20"/>
      <c r="H479" s="20"/>
      <c r="I479" s="20"/>
      <c r="J479" s="20"/>
      <c r="K479" s="22"/>
    </row>
    <row r="480" spans="1:11" ht="25.5">
      <c r="A480" s="110">
        <v>5387</v>
      </c>
      <c r="B480" s="13">
        <v>600000</v>
      </c>
      <c r="C480" s="123" t="s">
        <v>758</v>
      </c>
      <c r="D480" s="18">
        <f>D481+D510</f>
        <v>0</v>
      </c>
      <c r="E480" s="18">
        <f t="shared" si="119"/>
        <v>0</v>
      </c>
      <c r="F480" s="18">
        <f t="shared" ref="F480:K480" si="130">F481+F510</f>
        <v>0</v>
      </c>
      <c r="G480" s="18">
        <f t="shared" si="130"/>
        <v>0</v>
      </c>
      <c r="H480" s="18">
        <f t="shared" si="130"/>
        <v>0</v>
      </c>
      <c r="I480" s="18">
        <f t="shared" si="130"/>
        <v>0</v>
      </c>
      <c r="J480" s="18">
        <f t="shared" si="130"/>
        <v>0</v>
      </c>
      <c r="K480" s="19">
        <f t="shared" si="130"/>
        <v>0</v>
      </c>
    </row>
    <row r="481" spans="1:11" ht="25.5">
      <c r="A481" s="110">
        <v>5388</v>
      </c>
      <c r="B481" s="13">
        <v>610000</v>
      </c>
      <c r="C481" s="123" t="s">
        <v>759</v>
      </c>
      <c r="D481" s="18">
        <f>D482+D496+D504+D506+D508</f>
        <v>0</v>
      </c>
      <c r="E481" s="18">
        <f t="shared" si="119"/>
        <v>0</v>
      </c>
      <c r="F481" s="18">
        <f t="shared" ref="F481:K481" si="131">F482+F496+F504+F506+F508</f>
        <v>0</v>
      </c>
      <c r="G481" s="18">
        <f t="shared" si="131"/>
        <v>0</v>
      </c>
      <c r="H481" s="18">
        <f t="shared" si="131"/>
        <v>0</v>
      </c>
      <c r="I481" s="18">
        <f t="shared" si="131"/>
        <v>0</v>
      </c>
      <c r="J481" s="18">
        <f t="shared" si="131"/>
        <v>0</v>
      </c>
      <c r="K481" s="19">
        <f t="shared" si="131"/>
        <v>0</v>
      </c>
    </row>
    <row r="482" spans="1:11" ht="25.5">
      <c r="A482" s="110">
        <v>5389</v>
      </c>
      <c r="B482" s="13">
        <v>611000</v>
      </c>
      <c r="C482" s="123" t="s">
        <v>760</v>
      </c>
      <c r="D482" s="18">
        <f>SUM(D483:D495)</f>
        <v>0</v>
      </c>
      <c r="E482" s="18">
        <f t="shared" si="119"/>
        <v>0</v>
      </c>
      <c r="F482" s="18">
        <f t="shared" ref="F482:K482" si="132">SUM(F483:F495)</f>
        <v>0</v>
      </c>
      <c r="G482" s="18">
        <f t="shared" si="132"/>
        <v>0</v>
      </c>
      <c r="H482" s="18">
        <f t="shared" si="132"/>
        <v>0</v>
      </c>
      <c r="I482" s="18">
        <f t="shared" si="132"/>
        <v>0</v>
      </c>
      <c r="J482" s="18">
        <f t="shared" si="132"/>
        <v>0</v>
      </c>
      <c r="K482" s="19">
        <f t="shared" si="132"/>
        <v>0</v>
      </c>
    </row>
    <row r="483" spans="1:11" ht="25.5">
      <c r="A483" s="126">
        <v>5390</v>
      </c>
      <c r="B483" s="115">
        <v>611100</v>
      </c>
      <c r="C483" s="124" t="s">
        <v>2441</v>
      </c>
      <c r="D483" s="20"/>
      <c r="E483" s="21">
        <f t="shared" si="119"/>
        <v>0</v>
      </c>
      <c r="F483" s="20"/>
      <c r="G483" s="20"/>
      <c r="H483" s="20"/>
      <c r="I483" s="20"/>
      <c r="J483" s="20"/>
      <c r="K483" s="22"/>
    </row>
    <row r="484" spans="1:11" ht="18.75" customHeight="1">
      <c r="A484" s="126">
        <v>5391</v>
      </c>
      <c r="B484" s="115">
        <v>611200</v>
      </c>
      <c r="C484" s="124" t="s">
        <v>284</v>
      </c>
      <c r="D484" s="20"/>
      <c r="E484" s="21">
        <f t="shared" si="119"/>
        <v>0</v>
      </c>
      <c r="F484" s="20"/>
      <c r="G484" s="20"/>
      <c r="H484" s="20"/>
      <c r="I484" s="20"/>
      <c r="J484" s="20"/>
      <c r="K484" s="22"/>
    </row>
    <row r="485" spans="1:11" ht="25.5">
      <c r="A485" s="126">
        <v>5392</v>
      </c>
      <c r="B485" s="115">
        <v>611300</v>
      </c>
      <c r="C485" s="124" t="s">
        <v>414</v>
      </c>
      <c r="D485" s="20"/>
      <c r="E485" s="21">
        <f t="shared" si="119"/>
        <v>0</v>
      </c>
      <c r="F485" s="20"/>
      <c r="G485" s="20"/>
      <c r="H485" s="20"/>
      <c r="I485" s="20"/>
      <c r="J485" s="20"/>
      <c r="K485" s="22"/>
    </row>
    <row r="486" spans="1:11">
      <c r="A486" s="646" t="s">
        <v>451</v>
      </c>
      <c r="B486" s="647" t="s">
        <v>452</v>
      </c>
      <c r="C486" s="648" t="s">
        <v>453</v>
      </c>
      <c r="D486" s="648" t="s">
        <v>789</v>
      </c>
      <c r="E486" s="638" t="s">
        <v>318</v>
      </c>
      <c r="F486" s="639"/>
      <c r="G486" s="639"/>
      <c r="H486" s="639"/>
      <c r="I486" s="639"/>
      <c r="J486" s="639"/>
      <c r="K486" s="645"/>
    </row>
    <row r="487" spans="1:11" ht="12.75" customHeight="1">
      <c r="A487" s="646"/>
      <c r="B487" s="647"/>
      <c r="C487" s="648"/>
      <c r="D487" s="648"/>
      <c r="E487" s="638" t="s">
        <v>794</v>
      </c>
      <c r="F487" s="638" t="s">
        <v>355</v>
      </c>
      <c r="G487" s="639"/>
      <c r="H487" s="639"/>
      <c r="I487" s="639"/>
      <c r="J487" s="638" t="s">
        <v>786</v>
      </c>
      <c r="K487" s="644" t="s">
        <v>59</v>
      </c>
    </row>
    <row r="488" spans="1:11" ht="25.5">
      <c r="A488" s="646"/>
      <c r="B488" s="647"/>
      <c r="C488" s="648"/>
      <c r="D488" s="648"/>
      <c r="E488" s="639"/>
      <c r="F488" s="13" t="s">
        <v>319</v>
      </c>
      <c r="G488" s="13" t="s">
        <v>387</v>
      </c>
      <c r="H488" s="13" t="s">
        <v>785</v>
      </c>
      <c r="I488" s="13" t="s">
        <v>58</v>
      </c>
      <c r="J488" s="639"/>
      <c r="K488" s="645"/>
    </row>
    <row r="489" spans="1:11">
      <c r="A489" s="30" t="s">
        <v>344</v>
      </c>
      <c r="B489" s="23" t="s">
        <v>345</v>
      </c>
      <c r="C489" s="23" t="s">
        <v>346</v>
      </c>
      <c r="D489" s="23" t="s">
        <v>347</v>
      </c>
      <c r="E489" s="23" t="s">
        <v>348</v>
      </c>
      <c r="F489" s="23" t="s">
        <v>349</v>
      </c>
      <c r="G489" s="23" t="s">
        <v>350</v>
      </c>
      <c r="H489" s="23" t="s">
        <v>351</v>
      </c>
      <c r="I489" s="23" t="s">
        <v>352</v>
      </c>
      <c r="J489" s="23" t="s">
        <v>353</v>
      </c>
      <c r="K489" s="25" t="s">
        <v>354</v>
      </c>
    </row>
    <row r="490" spans="1:11" ht="18.75" customHeight="1">
      <c r="A490" s="126">
        <v>5393</v>
      </c>
      <c r="B490" s="115">
        <v>611400</v>
      </c>
      <c r="C490" s="124" t="s">
        <v>415</v>
      </c>
      <c r="D490" s="20"/>
      <c r="E490" s="21">
        <f t="shared" si="119"/>
        <v>0</v>
      </c>
      <c r="F490" s="20"/>
      <c r="G490" s="20"/>
      <c r="H490" s="20"/>
      <c r="I490" s="20"/>
      <c r="J490" s="20"/>
      <c r="K490" s="22"/>
    </row>
    <row r="491" spans="1:11" ht="18.75" customHeight="1">
      <c r="A491" s="126">
        <v>5394</v>
      </c>
      <c r="B491" s="115">
        <v>611500</v>
      </c>
      <c r="C491" s="124" t="s">
        <v>416</v>
      </c>
      <c r="D491" s="20"/>
      <c r="E491" s="21">
        <f t="shared" si="119"/>
        <v>0</v>
      </c>
      <c r="F491" s="20"/>
      <c r="G491" s="20"/>
      <c r="H491" s="20"/>
      <c r="I491" s="20"/>
      <c r="J491" s="20"/>
      <c r="K491" s="22"/>
    </row>
    <row r="492" spans="1:11" ht="18.75" customHeight="1">
      <c r="A492" s="126">
        <v>5395</v>
      </c>
      <c r="B492" s="115">
        <v>611600</v>
      </c>
      <c r="C492" s="124" t="s">
        <v>417</v>
      </c>
      <c r="D492" s="20"/>
      <c r="E492" s="21">
        <f t="shared" si="119"/>
        <v>0</v>
      </c>
      <c r="F492" s="20"/>
      <c r="G492" s="20"/>
      <c r="H492" s="20"/>
      <c r="I492" s="20"/>
      <c r="J492" s="20"/>
      <c r="K492" s="22"/>
    </row>
    <row r="493" spans="1:11" ht="18.75" customHeight="1">
      <c r="A493" s="126">
        <v>5396</v>
      </c>
      <c r="B493" s="115">
        <v>611700</v>
      </c>
      <c r="C493" s="124" t="s">
        <v>761</v>
      </c>
      <c r="D493" s="20"/>
      <c r="E493" s="21">
        <f t="shared" si="119"/>
        <v>0</v>
      </c>
      <c r="F493" s="20"/>
      <c r="G493" s="20"/>
      <c r="H493" s="20"/>
      <c r="I493" s="20"/>
      <c r="J493" s="20"/>
      <c r="K493" s="22"/>
    </row>
    <row r="494" spans="1:11" ht="18.75" customHeight="1">
      <c r="A494" s="126">
        <v>5397</v>
      </c>
      <c r="B494" s="115">
        <v>611800</v>
      </c>
      <c r="C494" s="124" t="s">
        <v>418</v>
      </c>
      <c r="D494" s="20"/>
      <c r="E494" s="21">
        <f t="shared" si="119"/>
        <v>0</v>
      </c>
      <c r="F494" s="20"/>
      <c r="G494" s="20"/>
      <c r="H494" s="20"/>
      <c r="I494" s="20"/>
      <c r="J494" s="20"/>
      <c r="K494" s="22"/>
    </row>
    <row r="495" spans="1:11" ht="18.75" customHeight="1">
      <c r="A495" s="126">
        <v>5398</v>
      </c>
      <c r="B495" s="115">
        <v>611900</v>
      </c>
      <c r="C495" s="124" t="s">
        <v>156</v>
      </c>
      <c r="D495" s="20"/>
      <c r="E495" s="21">
        <f t="shared" si="119"/>
        <v>0</v>
      </c>
      <c r="F495" s="20"/>
      <c r="G495" s="20"/>
      <c r="H495" s="20"/>
      <c r="I495" s="20"/>
      <c r="J495" s="20"/>
      <c r="K495" s="22"/>
    </row>
    <row r="496" spans="1:11" ht="25.5">
      <c r="A496" s="110">
        <v>5399</v>
      </c>
      <c r="B496" s="13">
        <v>612000</v>
      </c>
      <c r="C496" s="123" t="s">
        <v>762</v>
      </c>
      <c r="D496" s="18">
        <f>SUM(D497:D503)</f>
        <v>0</v>
      </c>
      <c r="E496" s="18">
        <f t="shared" si="119"/>
        <v>0</v>
      </c>
      <c r="F496" s="18">
        <f t="shared" ref="F496:K496" si="133">SUM(F497:F503)</f>
        <v>0</v>
      </c>
      <c r="G496" s="18">
        <f t="shared" si="133"/>
        <v>0</v>
      </c>
      <c r="H496" s="18">
        <f t="shared" si="133"/>
        <v>0</v>
      </c>
      <c r="I496" s="18">
        <f t="shared" si="133"/>
        <v>0</v>
      </c>
      <c r="J496" s="18">
        <f t="shared" si="133"/>
        <v>0</v>
      </c>
      <c r="K496" s="19">
        <f t="shared" si="133"/>
        <v>0</v>
      </c>
    </row>
    <row r="497" spans="1:11" ht="38.25">
      <c r="A497" s="126">
        <v>5400</v>
      </c>
      <c r="B497" s="115">
        <v>612100</v>
      </c>
      <c r="C497" s="124" t="s">
        <v>2442</v>
      </c>
      <c r="D497" s="20"/>
      <c r="E497" s="21">
        <f t="shared" si="119"/>
        <v>0</v>
      </c>
      <c r="F497" s="20"/>
      <c r="G497" s="20"/>
      <c r="H497" s="20"/>
      <c r="I497" s="20"/>
      <c r="J497" s="20"/>
      <c r="K497" s="22"/>
    </row>
    <row r="498" spans="1:11" ht="18.75" customHeight="1">
      <c r="A498" s="126">
        <v>5401</v>
      </c>
      <c r="B498" s="115">
        <v>612200</v>
      </c>
      <c r="C498" s="124" t="s">
        <v>419</v>
      </c>
      <c r="D498" s="20"/>
      <c r="E498" s="21">
        <f t="shared" si="119"/>
        <v>0</v>
      </c>
      <c r="F498" s="20"/>
      <c r="G498" s="20"/>
      <c r="H498" s="20"/>
      <c r="I498" s="20"/>
      <c r="J498" s="20"/>
      <c r="K498" s="22"/>
    </row>
    <row r="499" spans="1:11" ht="18.75" customHeight="1">
      <c r="A499" s="126">
        <v>5402</v>
      </c>
      <c r="B499" s="115">
        <v>612300</v>
      </c>
      <c r="C499" s="124" t="s">
        <v>97</v>
      </c>
      <c r="D499" s="20"/>
      <c r="E499" s="21">
        <f t="shared" si="119"/>
        <v>0</v>
      </c>
      <c r="F499" s="20"/>
      <c r="G499" s="20"/>
      <c r="H499" s="20"/>
      <c r="I499" s="20"/>
      <c r="J499" s="20"/>
      <c r="K499" s="22"/>
    </row>
    <row r="500" spans="1:11" ht="18.75" customHeight="1">
      <c r="A500" s="126">
        <v>5403</v>
      </c>
      <c r="B500" s="115">
        <v>612400</v>
      </c>
      <c r="C500" s="124" t="s">
        <v>763</v>
      </c>
      <c r="D500" s="20"/>
      <c r="E500" s="21">
        <f t="shared" si="119"/>
        <v>0</v>
      </c>
      <c r="F500" s="20"/>
      <c r="G500" s="20"/>
      <c r="H500" s="20"/>
      <c r="I500" s="20"/>
      <c r="J500" s="20"/>
      <c r="K500" s="22"/>
    </row>
    <row r="501" spans="1:11" ht="18.75" customHeight="1">
      <c r="A501" s="126">
        <v>5404</v>
      </c>
      <c r="B501" s="115">
        <v>612500</v>
      </c>
      <c r="C501" s="124" t="s">
        <v>764</v>
      </c>
      <c r="D501" s="20"/>
      <c r="E501" s="21">
        <f t="shared" si="119"/>
        <v>0</v>
      </c>
      <c r="F501" s="20"/>
      <c r="G501" s="20"/>
      <c r="H501" s="20"/>
      <c r="I501" s="20"/>
      <c r="J501" s="20"/>
      <c r="K501" s="22"/>
    </row>
    <row r="502" spans="1:11" ht="18.75" customHeight="1">
      <c r="A502" s="126">
        <v>5405</v>
      </c>
      <c r="B502" s="115">
        <v>612600</v>
      </c>
      <c r="C502" s="124" t="s">
        <v>98</v>
      </c>
      <c r="D502" s="20"/>
      <c r="E502" s="21">
        <f t="shared" si="119"/>
        <v>0</v>
      </c>
      <c r="F502" s="20"/>
      <c r="G502" s="20"/>
      <c r="H502" s="20"/>
      <c r="I502" s="20"/>
      <c r="J502" s="20"/>
      <c r="K502" s="22"/>
    </row>
    <row r="503" spans="1:11" ht="18.75" customHeight="1">
      <c r="A503" s="126">
        <v>5406</v>
      </c>
      <c r="B503" s="115">
        <v>612900</v>
      </c>
      <c r="C503" s="124" t="s">
        <v>555</v>
      </c>
      <c r="D503" s="20"/>
      <c r="E503" s="21">
        <f t="shared" si="119"/>
        <v>0</v>
      </c>
      <c r="F503" s="20"/>
      <c r="G503" s="20"/>
      <c r="H503" s="20"/>
      <c r="I503" s="20"/>
      <c r="J503" s="20"/>
      <c r="K503" s="22"/>
    </row>
    <row r="504" spans="1:11" ht="18.75" customHeight="1">
      <c r="A504" s="110">
        <v>5407</v>
      </c>
      <c r="B504" s="13">
        <v>613000</v>
      </c>
      <c r="C504" s="123" t="s">
        <v>765</v>
      </c>
      <c r="D504" s="18">
        <f>D505</f>
        <v>0</v>
      </c>
      <c r="E504" s="18">
        <f t="shared" si="119"/>
        <v>0</v>
      </c>
      <c r="F504" s="18">
        <f t="shared" ref="F504:K504" si="134">F505</f>
        <v>0</v>
      </c>
      <c r="G504" s="18">
        <f t="shared" si="134"/>
        <v>0</v>
      </c>
      <c r="H504" s="18">
        <f t="shared" si="134"/>
        <v>0</v>
      </c>
      <c r="I504" s="18">
        <f t="shared" si="134"/>
        <v>0</v>
      </c>
      <c r="J504" s="18">
        <f t="shared" si="134"/>
        <v>0</v>
      </c>
      <c r="K504" s="19">
        <f t="shared" si="134"/>
        <v>0</v>
      </c>
    </row>
    <row r="505" spans="1:11" ht="18.75" customHeight="1">
      <c r="A505" s="126">
        <v>5408</v>
      </c>
      <c r="B505" s="115">
        <v>613100</v>
      </c>
      <c r="C505" s="124" t="s">
        <v>99</v>
      </c>
      <c r="D505" s="20"/>
      <c r="E505" s="21">
        <f t="shared" si="119"/>
        <v>0</v>
      </c>
      <c r="F505" s="20"/>
      <c r="G505" s="20"/>
      <c r="H505" s="20"/>
      <c r="I505" s="20"/>
      <c r="J505" s="20"/>
      <c r="K505" s="22"/>
    </row>
    <row r="506" spans="1:11" ht="25.5">
      <c r="A506" s="110">
        <v>5409</v>
      </c>
      <c r="B506" s="13">
        <v>614000</v>
      </c>
      <c r="C506" s="123" t="s">
        <v>766</v>
      </c>
      <c r="D506" s="18">
        <f>D507</f>
        <v>0</v>
      </c>
      <c r="E506" s="18">
        <f t="shared" si="119"/>
        <v>0</v>
      </c>
      <c r="F506" s="18">
        <f t="shared" ref="F506:K508" si="135">F507</f>
        <v>0</v>
      </c>
      <c r="G506" s="18">
        <f t="shared" si="135"/>
        <v>0</v>
      </c>
      <c r="H506" s="18">
        <f t="shared" si="135"/>
        <v>0</v>
      </c>
      <c r="I506" s="18">
        <f t="shared" si="135"/>
        <v>0</v>
      </c>
      <c r="J506" s="18">
        <f t="shared" si="135"/>
        <v>0</v>
      </c>
      <c r="K506" s="19">
        <f t="shared" si="135"/>
        <v>0</v>
      </c>
    </row>
    <row r="507" spans="1:11" ht="18.75" customHeight="1">
      <c r="A507" s="126">
        <v>5410</v>
      </c>
      <c r="B507" s="115">
        <v>614100</v>
      </c>
      <c r="C507" s="124" t="s">
        <v>126</v>
      </c>
      <c r="D507" s="20"/>
      <c r="E507" s="21">
        <f t="shared" si="119"/>
        <v>0</v>
      </c>
      <c r="F507" s="20"/>
      <c r="G507" s="20"/>
      <c r="H507" s="20"/>
      <c r="I507" s="20"/>
      <c r="J507" s="20"/>
      <c r="K507" s="22"/>
    </row>
    <row r="508" spans="1:11" ht="25.5">
      <c r="A508" s="110">
        <v>5411</v>
      </c>
      <c r="B508" s="13">
        <v>615000</v>
      </c>
      <c r="C508" s="123" t="s">
        <v>767</v>
      </c>
      <c r="D508" s="18">
        <f>D509</f>
        <v>0</v>
      </c>
      <c r="E508" s="18">
        <f t="shared" si="119"/>
        <v>0</v>
      </c>
      <c r="F508" s="18">
        <f t="shared" si="135"/>
        <v>0</v>
      </c>
      <c r="G508" s="18">
        <f t="shared" si="135"/>
        <v>0</v>
      </c>
      <c r="H508" s="18">
        <f t="shared" si="135"/>
        <v>0</v>
      </c>
      <c r="I508" s="18">
        <f t="shared" si="135"/>
        <v>0</v>
      </c>
      <c r="J508" s="18">
        <f t="shared" si="135"/>
        <v>0</v>
      </c>
      <c r="K508" s="19">
        <f t="shared" si="135"/>
        <v>0</v>
      </c>
    </row>
    <row r="509" spans="1:11" ht="18.75" customHeight="1">
      <c r="A509" s="126">
        <v>5412</v>
      </c>
      <c r="B509" s="115">
        <v>615100</v>
      </c>
      <c r="C509" s="124" t="s">
        <v>633</v>
      </c>
      <c r="D509" s="20"/>
      <c r="E509" s="21">
        <f t="shared" si="119"/>
        <v>0</v>
      </c>
      <c r="F509" s="20"/>
      <c r="G509" s="20"/>
      <c r="H509" s="20"/>
      <c r="I509" s="20"/>
      <c r="J509" s="20"/>
      <c r="K509" s="22"/>
    </row>
    <row r="510" spans="1:11" ht="25.5">
      <c r="A510" s="110">
        <v>5413</v>
      </c>
      <c r="B510" s="13">
        <v>620000</v>
      </c>
      <c r="C510" s="123" t="s">
        <v>768</v>
      </c>
      <c r="D510" s="18">
        <f>D511+D525+D534</f>
        <v>0</v>
      </c>
      <c r="E510" s="18">
        <f t="shared" si="119"/>
        <v>0</v>
      </c>
      <c r="F510" s="18">
        <f t="shared" ref="F510:K510" si="136">F511+F525+F534</f>
        <v>0</v>
      </c>
      <c r="G510" s="18">
        <f t="shared" si="136"/>
        <v>0</v>
      </c>
      <c r="H510" s="18">
        <f t="shared" si="136"/>
        <v>0</v>
      </c>
      <c r="I510" s="18">
        <f t="shared" si="136"/>
        <v>0</v>
      </c>
      <c r="J510" s="18">
        <f t="shared" si="136"/>
        <v>0</v>
      </c>
      <c r="K510" s="19">
        <f t="shared" si="136"/>
        <v>0</v>
      </c>
    </row>
    <row r="511" spans="1:11" ht="25.5">
      <c r="A511" s="110">
        <v>5414</v>
      </c>
      <c r="B511" s="13">
        <v>621000</v>
      </c>
      <c r="C511" s="123" t="s">
        <v>769</v>
      </c>
      <c r="D511" s="18">
        <f>SUM(D512:D524)</f>
        <v>0</v>
      </c>
      <c r="E511" s="18">
        <f t="shared" si="119"/>
        <v>0</v>
      </c>
      <c r="F511" s="18">
        <f t="shared" ref="F511:K511" si="137">SUM(F512:F524)</f>
        <v>0</v>
      </c>
      <c r="G511" s="18">
        <f t="shared" si="137"/>
        <v>0</v>
      </c>
      <c r="H511" s="18">
        <f t="shared" si="137"/>
        <v>0</v>
      </c>
      <c r="I511" s="18">
        <f t="shared" si="137"/>
        <v>0</v>
      </c>
      <c r="J511" s="18">
        <f t="shared" si="137"/>
        <v>0</v>
      </c>
      <c r="K511" s="19">
        <f t="shared" si="137"/>
        <v>0</v>
      </c>
    </row>
    <row r="512" spans="1:11" ht="18.75" customHeight="1">
      <c r="A512" s="126">
        <v>5415</v>
      </c>
      <c r="B512" s="115">
        <v>621100</v>
      </c>
      <c r="C512" s="124" t="s">
        <v>100</v>
      </c>
      <c r="D512" s="20"/>
      <c r="E512" s="21">
        <f t="shared" si="119"/>
        <v>0</v>
      </c>
      <c r="F512" s="20"/>
      <c r="G512" s="20"/>
      <c r="H512" s="20"/>
      <c r="I512" s="20"/>
      <c r="J512" s="20"/>
      <c r="K512" s="22"/>
    </row>
    <row r="513" spans="1:11">
      <c r="A513" s="646" t="s">
        <v>451</v>
      </c>
      <c r="B513" s="647" t="s">
        <v>452</v>
      </c>
      <c r="C513" s="648" t="s">
        <v>453</v>
      </c>
      <c r="D513" s="648" t="s">
        <v>789</v>
      </c>
      <c r="E513" s="638" t="s">
        <v>318</v>
      </c>
      <c r="F513" s="639"/>
      <c r="G513" s="639"/>
      <c r="H513" s="639"/>
      <c r="I513" s="639"/>
      <c r="J513" s="639"/>
      <c r="K513" s="645"/>
    </row>
    <row r="514" spans="1:11" ht="12.75" customHeight="1">
      <c r="A514" s="646"/>
      <c r="B514" s="647"/>
      <c r="C514" s="648"/>
      <c r="D514" s="648"/>
      <c r="E514" s="638" t="s">
        <v>794</v>
      </c>
      <c r="F514" s="638" t="s">
        <v>355</v>
      </c>
      <c r="G514" s="639"/>
      <c r="H514" s="639"/>
      <c r="I514" s="639"/>
      <c r="J514" s="638" t="s">
        <v>786</v>
      </c>
      <c r="K514" s="644" t="s">
        <v>59</v>
      </c>
    </row>
    <row r="515" spans="1:11" ht="25.5">
      <c r="A515" s="646"/>
      <c r="B515" s="647"/>
      <c r="C515" s="648"/>
      <c r="D515" s="648"/>
      <c r="E515" s="639"/>
      <c r="F515" s="13" t="s">
        <v>319</v>
      </c>
      <c r="G515" s="13" t="s">
        <v>387</v>
      </c>
      <c r="H515" s="13" t="s">
        <v>785</v>
      </c>
      <c r="I515" s="13" t="s">
        <v>58</v>
      </c>
      <c r="J515" s="639"/>
      <c r="K515" s="645"/>
    </row>
    <row r="516" spans="1:11">
      <c r="A516" s="30" t="s">
        <v>344</v>
      </c>
      <c r="B516" s="23" t="s">
        <v>345</v>
      </c>
      <c r="C516" s="23" t="s">
        <v>346</v>
      </c>
      <c r="D516" s="23" t="s">
        <v>347</v>
      </c>
      <c r="E516" s="23" t="s">
        <v>348</v>
      </c>
      <c r="F516" s="23" t="s">
        <v>349</v>
      </c>
      <c r="G516" s="23" t="s">
        <v>350</v>
      </c>
      <c r="H516" s="23" t="s">
        <v>351</v>
      </c>
      <c r="I516" s="23" t="s">
        <v>352</v>
      </c>
      <c r="J516" s="23" t="s">
        <v>353</v>
      </c>
      <c r="K516" s="25" t="s">
        <v>354</v>
      </c>
    </row>
    <row r="517" spans="1:11" ht="18.75" customHeight="1">
      <c r="A517" s="126">
        <v>5416</v>
      </c>
      <c r="B517" s="115">
        <v>621200</v>
      </c>
      <c r="C517" s="124" t="s">
        <v>274</v>
      </c>
      <c r="D517" s="20"/>
      <c r="E517" s="21">
        <f t="shared" si="119"/>
        <v>0</v>
      </c>
      <c r="F517" s="20"/>
      <c r="G517" s="20"/>
      <c r="H517" s="20"/>
      <c r="I517" s="20"/>
      <c r="J517" s="20"/>
      <c r="K517" s="22"/>
    </row>
    <row r="518" spans="1:11" ht="18.75" customHeight="1">
      <c r="A518" s="126">
        <v>5417</v>
      </c>
      <c r="B518" s="115">
        <v>621300</v>
      </c>
      <c r="C518" s="124" t="s">
        <v>411</v>
      </c>
      <c r="D518" s="20"/>
      <c r="E518" s="21">
        <f t="shared" si="119"/>
        <v>0</v>
      </c>
      <c r="F518" s="20"/>
      <c r="G518" s="20"/>
      <c r="H518" s="20"/>
      <c r="I518" s="20"/>
      <c r="J518" s="20"/>
      <c r="K518" s="22"/>
    </row>
    <row r="519" spans="1:11" ht="18.75" customHeight="1">
      <c r="A519" s="126">
        <v>5418</v>
      </c>
      <c r="B519" s="115">
        <v>621400</v>
      </c>
      <c r="C519" s="124" t="s">
        <v>127</v>
      </c>
      <c r="D519" s="20"/>
      <c r="E519" s="21">
        <f t="shared" si="119"/>
        <v>0</v>
      </c>
      <c r="F519" s="20"/>
      <c r="G519" s="20"/>
      <c r="H519" s="20"/>
      <c r="I519" s="20"/>
      <c r="J519" s="20"/>
      <c r="K519" s="22"/>
    </row>
    <row r="520" spans="1:11" ht="18.75" customHeight="1">
      <c r="A520" s="126">
        <v>5419</v>
      </c>
      <c r="B520" s="115">
        <v>621500</v>
      </c>
      <c r="C520" s="124" t="s">
        <v>101</v>
      </c>
      <c r="D520" s="20"/>
      <c r="E520" s="21">
        <f t="shared" si="119"/>
        <v>0</v>
      </c>
      <c r="F520" s="20"/>
      <c r="G520" s="20"/>
      <c r="H520" s="20"/>
      <c r="I520" s="20"/>
      <c r="J520" s="20"/>
      <c r="K520" s="22"/>
    </row>
    <row r="521" spans="1:11" ht="18.75" customHeight="1">
      <c r="A521" s="126">
        <v>5420</v>
      </c>
      <c r="B521" s="115">
        <v>621600</v>
      </c>
      <c r="C521" s="124" t="s">
        <v>412</v>
      </c>
      <c r="D521" s="20"/>
      <c r="E521" s="21">
        <f t="shared" si="119"/>
        <v>0</v>
      </c>
      <c r="F521" s="20"/>
      <c r="G521" s="20"/>
      <c r="H521" s="20"/>
      <c r="I521" s="20"/>
      <c r="J521" s="20"/>
      <c r="K521" s="22"/>
    </row>
    <row r="522" spans="1:11" ht="18.75" customHeight="1">
      <c r="A522" s="126">
        <v>5421</v>
      </c>
      <c r="B522" s="115">
        <v>621700</v>
      </c>
      <c r="C522" s="124" t="s">
        <v>287</v>
      </c>
      <c r="D522" s="20"/>
      <c r="E522" s="21">
        <f t="shared" si="119"/>
        <v>0</v>
      </c>
      <c r="F522" s="20"/>
      <c r="G522" s="20"/>
      <c r="H522" s="20"/>
      <c r="I522" s="20"/>
      <c r="J522" s="20"/>
      <c r="K522" s="22"/>
    </row>
    <row r="523" spans="1:11" ht="25.5">
      <c r="A523" s="126">
        <v>5422</v>
      </c>
      <c r="B523" s="115">
        <v>621800</v>
      </c>
      <c r="C523" s="124" t="s">
        <v>413</v>
      </c>
      <c r="D523" s="20"/>
      <c r="E523" s="21">
        <f t="shared" si="119"/>
        <v>0</v>
      </c>
      <c r="F523" s="20"/>
      <c r="G523" s="20"/>
      <c r="H523" s="20"/>
      <c r="I523" s="20"/>
      <c r="J523" s="20"/>
      <c r="K523" s="22"/>
    </row>
    <row r="524" spans="1:11" ht="18.75" customHeight="1">
      <c r="A524" s="126">
        <v>5423</v>
      </c>
      <c r="B524" s="115">
        <v>621900</v>
      </c>
      <c r="C524" s="124" t="s">
        <v>288</v>
      </c>
      <c r="D524" s="20"/>
      <c r="E524" s="21">
        <f t="shared" si="119"/>
        <v>0</v>
      </c>
      <c r="F524" s="20"/>
      <c r="G524" s="20"/>
      <c r="H524" s="20"/>
      <c r="I524" s="20"/>
      <c r="J524" s="20"/>
      <c r="K524" s="22"/>
    </row>
    <row r="525" spans="1:11" ht="26.25" customHeight="1">
      <c r="A525" s="110">
        <v>5424</v>
      </c>
      <c r="B525" s="13">
        <v>622000</v>
      </c>
      <c r="C525" s="123" t="s">
        <v>770</v>
      </c>
      <c r="D525" s="18">
        <f>SUM(D526:D533)</f>
        <v>0</v>
      </c>
      <c r="E525" s="18">
        <f t="shared" si="119"/>
        <v>0</v>
      </c>
      <c r="F525" s="18">
        <f t="shared" ref="F525:K525" si="138">SUM(F526:F533)</f>
        <v>0</v>
      </c>
      <c r="G525" s="18">
        <f t="shared" si="138"/>
        <v>0</v>
      </c>
      <c r="H525" s="18">
        <f t="shared" si="138"/>
        <v>0</v>
      </c>
      <c r="I525" s="18">
        <f t="shared" si="138"/>
        <v>0</v>
      </c>
      <c r="J525" s="18">
        <f t="shared" si="138"/>
        <v>0</v>
      </c>
      <c r="K525" s="19">
        <f t="shared" si="138"/>
        <v>0</v>
      </c>
    </row>
    <row r="526" spans="1:11" ht="18.75" customHeight="1">
      <c r="A526" s="126">
        <v>5425</v>
      </c>
      <c r="B526" s="115">
        <v>622100</v>
      </c>
      <c r="C526" s="124" t="s">
        <v>289</v>
      </c>
      <c r="D526" s="20"/>
      <c r="E526" s="21">
        <f t="shared" si="119"/>
        <v>0</v>
      </c>
      <c r="F526" s="20"/>
      <c r="G526" s="20"/>
      <c r="H526" s="20"/>
      <c r="I526" s="20"/>
      <c r="J526" s="20"/>
      <c r="K526" s="22"/>
    </row>
    <row r="527" spans="1:11" ht="18.75" customHeight="1">
      <c r="A527" s="126">
        <v>5426</v>
      </c>
      <c r="B527" s="115">
        <v>622200</v>
      </c>
      <c r="C527" s="124" t="s">
        <v>534</v>
      </c>
      <c r="D527" s="20"/>
      <c r="E527" s="21">
        <f t="shared" si="119"/>
        <v>0</v>
      </c>
      <c r="F527" s="20"/>
      <c r="G527" s="20"/>
      <c r="H527" s="20"/>
      <c r="I527" s="20"/>
      <c r="J527" s="20"/>
      <c r="K527" s="22"/>
    </row>
    <row r="528" spans="1:11" ht="18.75" customHeight="1">
      <c r="A528" s="126">
        <v>5427</v>
      </c>
      <c r="B528" s="115">
        <v>622300</v>
      </c>
      <c r="C528" s="124" t="s">
        <v>535</v>
      </c>
      <c r="D528" s="20"/>
      <c r="E528" s="21">
        <f t="shared" si="119"/>
        <v>0</v>
      </c>
      <c r="F528" s="20"/>
      <c r="G528" s="20"/>
      <c r="H528" s="20"/>
      <c r="I528" s="20"/>
      <c r="J528" s="20"/>
      <c r="K528" s="22"/>
    </row>
    <row r="529" spans="1:11" ht="18.75" customHeight="1">
      <c r="A529" s="126">
        <v>5428</v>
      </c>
      <c r="B529" s="115">
        <v>622400</v>
      </c>
      <c r="C529" s="124" t="s">
        <v>536</v>
      </c>
      <c r="D529" s="20"/>
      <c r="E529" s="21">
        <f t="shared" si="119"/>
        <v>0</v>
      </c>
      <c r="F529" s="20"/>
      <c r="G529" s="20"/>
      <c r="H529" s="20"/>
      <c r="I529" s="20"/>
      <c r="J529" s="20"/>
      <c r="K529" s="22"/>
    </row>
    <row r="530" spans="1:11" ht="18.75" customHeight="1">
      <c r="A530" s="126">
        <v>5429</v>
      </c>
      <c r="B530" s="115">
        <v>622500</v>
      </c>
      <c r="C530" s="124" t="s">
        <v>537</v>
      </c>
      <c r="D530" s="20"/>
      <c r="E530" s="21">
        <f t="shared" si="119"/>
        <v>0</v>
      </c>
      <c r="F530" s="20"/>
      <c r="G530" s="20"/>
      <c r="H530" s="20"/>
      <c r="I530" s="20"/>
      <c r="J530" s="20"/>
      <c r="K530" s="22"/>
    </row>
    <row r="531" spans="1:11" ht="18.75" customHeight="1">
      <c r="A531" s="126">
        <v>5430</v>
      </c>
      <c r="B531" s="115">
        <v>622600</v>
      </c>
      <c r="C531" s="124" t="s">
        <v>291</v>
      </c>
      <c r="D531" s="20"/>
      <c r="E531" s="21">
        <f t="shared" ref="E531:E536" si="139">SUM(F531:K531)</f>
        <v>0</v>
      </c>
      <c r="F531" s="20"/>
      <c r="G531" s="20"/>
      <c r="H531" s="20"/>
      <c r="I531" s="20"/>
      <c r="J531" s="20"/>
      <c r="K531" s="22"/>
    </row>
    <row r="532" spans="1:11" ht="18.75" customHeight="1">
      <c r="A532" s="126">
        <v>5431</v>
      </c>
      <c r="B532" s="115">
        <v>622700</v>
      </c>
      <c r="C532" s="124" t="s">
        <v>290</v>
      </c>
      <c r="D532" s="20"/>
      <c r="E532" s="21">
        <f t="shared" si="139"/>
        <v>0</v>
      </c>
      <c r="F532" s="20"/>
      <c r="G532" s="20"/>
      <c r="H532" s="20"/>
      <c r="I532" s="20"/>
      <c r="J532" s="20"/>
      <c r="K532" s="22"/>
    </row>
    <row r="533" spans="1:11" ht="18.75" customHeight="1">
      <c r="A533" s="126">
        <v>5432</v>
      </c>
      <c r="B533" s="115">
        <v>622800</v>
      </c>
      <c r="C533" s="124" t="s">
        <v>128</v>
      </c>
      <c r="D533" s="20"/>
      <c r="E533" s="21">
        <f t="shared" si="139"/>
        <v>0</v>
      </c>
      <c r="F533" s="20"/>
      <c r="G533" s="20"/>
      <c r="H533" s="20"/>
      <c r="I533" s="20"/>
      <c r="J533" s="20"/>
      <c r="K533" s="22"/>
    </row>
    <row r="534" spans="1:11" ht="38.25">
      <c r="A534" s="110">
        <v>5433</v>
      </c>
      <c r="B534" s="13">
        <v>623000</v>
      </c>
      <c r="C534" s="123" t="s">
        <v>771</v>
      </c>
      <c r="D534" s="18">
        <f>D535</f>
        <v>0</v>
      </c>
      <c r="E534" s="18">
        <f t="shared" si="139"/>
        <v>0</v>
      </c>
      <c r="F534" s="18">
        <f t="shared" ref="F534:K534" si="140">F535</f>
        <v>0</v>
      </c>
      <c r="G534" s="18">
        <f t="shared" si="140"/>
        <v>0</v>
      </c>
      <c r="H534" s="18">
        <f t="shared" si="140"/>
        <v>0</v>
      </c>
      <c r="I534" s="18">
        <f t="shared" si="140"/>
        <v>0</v>
      </c>
      <c r="J534" s="18">
        <f t="shared" si="140"/>
        <v>0</v>
      </c>
      <c r="K534" s="19">
        <f t="shared" si="140"/>
        <v>0</v>
      </c>
    </row>
    <row r="535" spans="1:11" ht="38.25">
      <c r="A535" s="126">
        <v>5434</v>
      </c>
      <c r="B535" s="115">
        <v>623100</v>
      </c>
      <c r="C535" s="124" t="s">
        <v>772</v>
      </c>
      <c r="D535" s="20"/>
      <c r="E535" s="21">
        <f t="shared" si="139"/>
        <v>0</v>
      </c>
      <c r="F535" s="20"/>
      <c r="G535" s="20"/>
      <c r="H535" s="20"/>
      <c r="I535" s="20"/>
      <c r="J535" s="20"/>
      <c r="K535" s="22"/>
    </row>
    <row r="536" spans="1:11" ht="18.75" customHeight="1" thickBot="1">
      <c r="A536" s="127">
        <v>5435</v>
      </c>
      <c r="B536" s="116"/>
      <c r="C536" s="125" t="s">
        <v>773</v>
      </c>
      <c r="D536" s="27">
        <f>D233+D480</f>
        <v>954066</v>
      </c>
      <c r="E536" s="27">
        <f t="shared" si="139"/>
        <v>855461</v>
      </c>
      <c r="F536" s="27">
        <f t="shared" ref="F536:K536" si="141">F233+F480</f>
        <v>5410</v>
      </c>
      <c r="G536" s="27">
        <f t="shared" si="141"/>
        <v>0</v>
      </c>
      <c r="H536" s="27">
        <f t="shared" si="141"/>
        <v>0</v>
      </c>
      <c r="I536" s="27">
        <f t="shared" si="141"/>
        <v>817145</v>
      </c>
      <c r="J536" s="27">
        <f t="shared" si="141"/>
        <v>10469</v>
      </c>
      <c r="K536" s="28">
        <f t="shared" si="141"/>
        <v>22437</v>
      </c>
    </row>
    <row r="537" spans="1:11">
      <c r="A537" s="128"/>
      <c r="B537" s="117"/>
      <c r="C537" s="117"/>
      <c r="D537" s="29"/>
      <c r="E537" s="29"/>
      <c r="F537" s="29"/>
      <c r="G537" s="29"/>
      <c r="H537" s="29"/>
      <c r="I537" s="29"/>
      <c r="J537" s="29"/>
      <c r="K537" s="29"/>
    </row>
    <row r="538" spans="1:11">
      <c r="A538" s="129" t="s">
        <v>790</v>
      </c>
      <c r="B538" s="117"/>
      <c r="C538" s="117"/>
      <c r="D538" s="29"/>
      <c r="E538" s="29"/>
      <c r="F538" s="29"/>
      <c r="G538" s="29"/>
      <c r="H538" s="29"/>
      <c r="I538" s="29"/>
      <c r="J538" s="29"/>
      <c r="K538" s="29"/>
    </row>
    <row r="539" spans="1:11" ht="13.5" thickBot="1">
      <c r="A539" s="128"/>
      <c r="B539" s="117"/>
      <c r="C539" s="117"/>
      <c r="D539" s="29"/>
      <c r="E539" s="29"/>
      <c r="F539" s="29"/>
      <c r="G539" s="29"/>
      <c r="H539" s="29"/>
      <c r="I539" s="29"/>
      <c r="J539" s="29"/>
      <c r="K539" s="29"/>
    </row>
    <row r="540" spans="1:11">
      <c r="A540" s="642" t="s">
        <v>451</v>
      </c>
      <c r="B540" s="640" t="s">
        <v>452</v>
      </c>
      <c r="C540" s="640" t="s">
        <v>453</v>
      </c>
      <c r="D540" s="640" t="s">
        <v>791</v>
      </c>
      <c r="E540" s="640" t="s">
        <v>792</v>
      </c>
      <c r="F540" s="640"/>
      <c r="G540" s="640"/>
      <c r="H540" s="640"/>
      <c r="I540" s="640"/>
      <c r="J540" s="640"/>
      <c r="K540" s="641"/>
    </row>
    <row r="541" spans="1:11" ht="12.75" customHeight="1">
      <c r="A541" s="643"/>
      <c r="B541" s="638"/>
      <c r="C541" s="638"/>
      <c r="D541" s="638"/>
      <c r="E541" s="638" t="s">
        <v>794</v>
      </c>
      <c r="F541" s="638" t="s">
        <v>400</v>
      </c>
      <c r="G541" s="638"/>
      <c r="H541" s="638"/>
      <c r="I541" s="638"/>
      <c r="J541" s="638" t="s">
        <v>786</v>
      </c>
      <c r="K541" s="644" t="s">
        <v>59</v>
      </c>
    </row>
    <row r="542" spans="1:11" ht="25.5">
      <c r="A542" s="643"/>
      <c r="B542" s="638"/>
      <c r="C542" s="638"/>
      <c r="D542" s="638"/>
      <c r="E542" s="639"/>
      <c r="F542" s="13" t="s">
        <v>386</v>
      </c>
      <c r="G542" s="13" t="s">
        <v>387</v>
      </c>
      <c r="H542" s="13" t="s">
        <v>785</v>
      </c>
      <c r="I542" s="13" t="s">
        <v>58</v>
      </c>
      <c r="J542" s="638"/>
      <c r="K542" s="644"/>
    </row>
    <row r="543" spans="1:11">
      <c r="A543" s="110">
        <v>1</v>
      </c>
      <c r="B543" s="13">
        <v>2</v>
      </c>
      <c r="C543" s="13">
        <v>3</v>
      </c>
      <c r="D543" s="31">
        <v>4</v>
      </c>
      <c r="E543" s="15">
        <v>5</v>
      </c>
      <c r="F543" s="15">
        <v>6</v>
      </c>
      <c r="G543" s="15">
        <v>7</v>
      </c>
      <c r="H543" s="15">
        <v>8</v>
      </c>
      <c r="I543" s="15">
        <v>9</v>
      </c>
      <c r="J543" s="15">
        <v>10</v>
      </c>
      <c r="K543" s="32">
        <v>11</v>
      </c>
    </row>
    <row r="544" spans="1:11" ht="25.5">
      <c r="A544" s="110">
        <v>5436</v>
      </c>
      <c r="B544" s="13"/>
      <c r="C544" s="123" t="s">
        <v>774</v>
      </c>
      <c r="D544" s="18">
        <f>D22</f>
        <v>954066</v>
      </c>
      <c r="E544" s="18">
        <f>SUM(F544:K544)</f>
        <v>857416</v>
      </c>
      <c r="F544" s="18">
        <f t="shared" ref="F544:K544" si="142">F22</f>
        <v>5845</v>
      </c>
      <c r="G544" s="18">
        <f t="shared" si="142"/>
        <v>0</v>
      </c>
      <c r="H544" s="18">
        <f t="shared" si="142"/>
        <v>0</v>
      </c>
      <c r="I544" s="18">
        <f t="shared" si="142"/>
        <v>812180</v>
      </c>
      <c r="J544" s="18">
        <f t="shared" si="142"/>
        <v>17870</v>
      </c>
      <c r="K544" s="19">
        <f t="shared" si="142"/>
        <v>21521</v>
      </c>
    </row>
    <row r="545" spans="1:11" ht="25.5">
      <c r="A545" s="110">
        <v>5437</v>
      </c>
      <c r="B545" s="13"/>
      <c r="C545" s="123" t="s">
        <v>775</v>
      </c>
      <c r="D545" s="18">
        <f>D233</f>
        <v>954066</v>
      </c>
      <c r="E545" s="18">
        <f>SUM(F545:K545)</f>
        <v>855461</v>
      </c>
      <c r="F545" s="18">
        <f t="shared" ref="F545:K545" si="143">F233</f>
        <v>5410</v>
      </c>
      <c r="G545" s="18">
        <f t="shared" si="143"/>
        <v>0</v>
      </c>
      <c r="H545" s="18">
        <f t="shared" si="143"/>
        <v>0</v>
      </c>
      <c r="I545" s="18">
        <f t="shared" si="143"/>
        <v>817145</v>
      </c>
      <c r="J545" s="18">
        <f t="shared" si="143"/>
        <v>10469</v>
      </c>
      <c r="K545" s="19">
        <f t="shared" si="143"/>
        <v>22437</v>
      </c>
    </row>
    <row r="546" spans="1:11" ht="25.5">
      <c r="A546" s="126">
        <v>5438</v>
      </c>
      <c r="B546" s="115"/>
      <c r="C546" s="124" t="s">
        <v>776</v>
      </c>
      <c r="D546" s="21">
        <f>IF((D544-D545)&gt;0,D544-D545,0)</f>
        <v>0</v>
      </c>
      <c r="E546" s="21">
        <f>IF((E544-E545)&gt;0,E544-E545,0)</f>
        <v>1955</v>
      </c>
      <c r="F546" s="21">
        <f t="shared" ref="F546:K546" si="144">IF((F544-F545)&gt;0,F544-F545,0)</f>
        <v>435</v>
      </c>
      <c r="G546" s="21">
        <f t="shared" si="144"/>
        <v>0</v>
      </c>
      <c r="H546" s="21">
        <f t="shared" si="144"/>
        <v>0</v>
      </c>
      <c r="I546" s="21">
        <f t="shared" si="144"/>
        <v>0</v>
      </c>
      <c r="J546" s="21">
        <f t="shared" si="144"/>
        <v>7401</v>
      </c>
      <c r="K546" s="33">
        <f t="shared" si="144"/>
        <v>0</v>
      </c>
    </row>
    <row r="547" spans="1:11" ht="25.5">
      <c r="A547" s="126">
        <v>5439</v>
      </c>
      <c r="B547" s="115"/>
      <c r="C547" s="124" t="s">
        <v>777</v>
      </c>
      <c r="D547" s="21">
        <f>IF((D545-D544)&gt;0,D545-D544,0)</f>
        <v>0</v>
      </c>
      <c r="E547" s="21">
        <f>IF((E545-E544)&gt;0,E545-E544,0)</f>
        <v>0</v>
      </c>
      <c r="F547" s="21">
        <f t="shared" ref="F547:K547" si="145">IF((F545-F544)&gt;0,F545-F544,0)</f>
        <v>0</v>
      </c>
      <c r="G547" s="21">
        <f t="shared" si="145"/>
        <v>0</v>
      </c>
      <c r="H547" s="21">
        <f t="shared" si="145"/>
        <v>0</v>
      </c>
      <c r="I547" s="21">
        <f t="shared" si="145"/>
        <v>4965</v>
      </c>
      <c r="J547" s="21">
        <f t="shared" si="145"/>
        <v>0</v>
      </c>
      <c r="K547" s="33">
        <f t="shared" si="145"/>
        <v>916</v>
      </c>
    </row>
    <row r="548" spans="1:11" ht="25.5">
      <c r="A548" s="110">
        <v>5440</v>
      </c>
      <c r="B548" s="13">
        <v>900000</v>
      </c>
      <c r="C548" s="123" t="s">
        <v>778</v>
      </c>
      <c r="D548" s="18">
        <f>D176</f>
        <v>0</v>
      </c>
      <c r="E548" s="18">
        <f>SUM(F548:K548)</f>
        <v>0</v>
      </c>
      <c r="F548" s="18">
        <f t="shared" ref="F548:K548" si="146">F176</f>
        <v>0</v>
      </c>
      <c r="G548" s="18">
        <f t="shared" si="146"/>
        <v>0</v>
      </c>
      <c r="H548" s="18">
        <f t="shared" si="146"/>
        <v>0</v>
      </c>
      <c r="I548" s="18">
        <f t="shared" si="146"/>
        <v>0</v>
      </c>
      <c r="J548" s="18">
        <f t="shared" si="146"/>
        <v>0</v>
      </c>
      <c r="K548" s="19">
        <f t="shared" si="146"/>
        <v>0</v>
      </c>
    </row>
    <row r="549" spans="1:11" ht="25.5">
      <c r="A549" s="110">
        <v>5441</v>
      </c>
      <c r="B549" s="13">
        <v>600000</v>
      </c>
      <c r="C549" s="123" t="s">
        <v>779</v>
      </c>
      <c r="D549" s="18">
        <f>D480</f>
        <v>0</v>
      </c>
      <c r="E549" s="18">
        <f>SUM(F549:K549)</f>
        <v>0</v>
      </c>
      <c r="F549" s="18">
        <f t="shared" ref="F549:K549" si="147">F480</f>
        <v>0</v>
      </c>
      <c r="G549" s="18">
        <f t="shared" si="147"/>
        <v>0</v>
      </c>
      <c r="H549" s="18">
        <f t="shared" si="147"/>
        <v>0</v>
      </c>
      <c r="I549" s="18">
        <f t="shared" si="147"/>
        <v>0</v>
      </c>
      <c r="J549" s="18">
        <f t="shared" si="147"/>
        <v>0</v>
      </c>
      <c r="K549" s="19">
        <f t="shared" si="147"/>
        <v>0</v>
      </c>
    </row>
    <row r="550" spans="1:11" ht="18.75" customHeight="1">
      <c r="A550" s="110">
        <v>5442</v>
      </c>
      <c r="B550" s="13"/>
      <c r="C550" s="123" t="s">
        <v>780</v>
      </c>
      <c r="D550" s="18">
        <f>IF((D548-D549)&gt;0,D548-D549,0)</f>
        <v>0</v>
      </c>
      <c r="E550" s="18">
        <f>IF((E548-E549)&gt;0,E548-E549,0)</f>
        <v>0</v>
      </c>
      <c r="F550" s="18">
        <f t="shared" ref="F550:K550" si="148">IF((F548-F549)&gt;0,F548-F549,0)</f>
        <v>0</v>
      </c>
      <c r="G550" s="18">
        <f t="shared" si="148"/>
        <v>0</v>
      </c>
      <c r="H550" s="18">
        <f t="shared" si="148"/>
        <v>0</v>
      </c>
      <c r="I550" s="18">
        <f t="shared" si="148"/>
        <v>0</v>
      </c>
      <c r="J550" s="18">
        <f t="shared" si="148"/>
        <v>0</v>
      </c>
      <c r="K550" s="19">
        <f t="shared" si="148"/>
        <v>0</v>
      </c>
    </row>
    <row r="551" spans="1:11" ht="18.75" customHeight="1">
      <c r="A551" s="110">
        <v>5443</v>
      </c>
      <c r="B551" s="13"/>
      <c r="C551" s="123" t="s">
        <v>781</v>
      </c>
      <c r="D551" s="18">
        <f>IF((D549-D548)&gt;0,D549-D548,0)</f>
        <v>0</v>
      </c>
      <c r="E551" s="18">
        <f>IF((E549-E548)&gt;0,E549-E548,0)</f>
        <v>0</v>
      </c>
      <c r="F551" s="18">
        <f t="shared" ref="F551:K551" si="149">IF((F549-F548)&gt;0,F549-F548,0)</f>
        <v>0</v>
      </c>
      <c r="G551" s="18">
        <f t="shared" si="149"/>
        <v>0</v>
      </c>
      <c r="H551" s="18">
        <f t="shared" si="149"/>
        <v>0</v>
      </c>
      <c r="I551" s="18">
        <f t="shared" si="149"/>
        <v>0</v>
      </c>
      <c r="J551" s="18">
        <f t="shared" si="149"/>
        <v>0</v>
      </c>
      <c r="K551" s="19">
        <f t="shared" si="149"/>
        <v>0</v>
      </c>
    </row>
    <row r="552" spans="1:11" ht="18.75" customHeight="1">
      <c r="A552" s="110">
        <v>5444</v>
      </c>
      <c r="B552" s="13"/>
      <c r="C552" s="123" t="s">
        <v>782</v>
      </c>
      <c r="D552" s="18">
        <f t="shared" ref="D552:K552" si="150">IF(D224-D536&gt;0,D224-D536,0)</f>
        <v>0</v>
      </c>
      <c r="E552" s="18">
        <f t="shared" si="150"/>
        <v>1955</v>
      </c>
      <c r="F552" s="18">
        <f t="shared" si="150"/>
        <v>435</v>
      </c>
      <c r="G552" s="18">
        <f t="shared" si="150"/>
        <v>0</v>
      </c>
      <c r="H552" s="18">
        <f t="shared" si="150"/>
        <v>0</v>
      </c>
      <c r="I552" s="18">
        <f t="shared" si="150"/>
        <v>0</v>
      </c>
      <c r="J552" s="18">
        <f t="shared" si="150"/>
        <v>7401</v>
      </c>
      <c r="K552" s="19">
        <f t="shared" si="150"/>
        <v>0</v>
      </c>
    </row>
    <row r="553" spans="1:11" ht="18.75" customHeight="1" thickBot="1">
      <c r="A553" s="127">
        <v>5445</v>
      </c>
      <c r="B553" s="118"/>
      <c r="C553" s="125" t="s">
        <v>783</v>
      </c>
      <c r="D553" s="27">
        <f t="shared" ref="D553:K553" si="151">IF(D536-D224&gt;0,D536-D224,0)</f>
        <v>0</v>
      </c>
      <c r="E553" s="27">
        <f t="shared" si="151"/>
        <v>0</v>
      </c>
      <c r="F553" s="27">
        <f t="shared" si="151"/>
        <v>0</v>
      </c>
      <c r="G553" s="27">
        <f t="shared" si="151"/>
        <v>0</v>
      </c>
      <c r="H553" s="27">
        <f t="shared" si="151"/>
        <v>0</v>
      </c>
      <c r="I553" s="27">
        <f t="shared" si="151"/>
        <v>4965</v>
      </c>
      <c r="J553" s="27">
        <f t="shared" si="151"/>
        <v>0</v>
      </c>
      <c r="K553" s="28">
        <f t="shared" si="151"/>
        <v>916</v>
      </c>
    </row>
    <row r="556" spans="1:11" s="80" customFormat="1" ht="29.25" customHeight="1">
      <c r="A556" s="109" t="s">
        <v>834</v>
      </c>
      <c r="B556" s="119"/>
      <c r="C556" s="119"/>
      <c r="E556" s="637" t="s">
        <v>793</v>
      </c>
      <c r="F556" s="637"/>
      <c r="I556" s="636" t="s">
        <v>397</v>
      </c>
      <c r="J556" s="636"/>
    </row>
    <row r="557" spans="1:11" s="80" customFormat="1">
      <c r="A557" s="79"/>
      <c r="B557" s="119"/>
      <c r="C557" s="119"/>
    </row>
    <row r="558" spans="1:11" s="80" customFormat="1">
      <c r="A558" s="79"/>
      <c r="B558" s="119"/>
      <c r="C558" s="119"/>
    </row>
    <row r="559" spans="1:11" s="80" customFormat="1">
      <c r="A559" s="79"/>
      <c r="B559" s="119"/>
      <c r="C559" s="119"/>
      <c r="E559" s="80" t="s">
        <v>252</v>
      </c>
      <c r="I559" s="80" t="s">
        <v>833</v>
      </c>
    </row>
    <row r="560" spans="1:11" s="80" customFormat="1">
      <c r="A560" s="79"/>
      <c r="B560" s="119"/>
      <c r="C560" s="119"/>
    </row>
  </sheetData>
  <sheetProtection password="CCCC" sheet="1" objects="1" scenarios="1"/>
  <mergeCells count="191">
    <mergeCell ref="C86:C88"/>
    <mergeCell ref="E87:E88"/>
    <mergeCell ref="E60:E61"/>
    <mergeCell ref="J87:J88"/>
    <mergeCell ref="K87:K88"/>
    <mergeCell ref="K60:K61"/>
    <mergeCell ref="D18:D20"/>
    <mergeCell ref="E27:K27"/>
    <mergeCell ref="K28:K29"/>
    <mergeCell ref="E59:K59"/>
    <mergeCell ref="F87:I87"/>
    <mergeCell ref="E169:K169"/>
    <mergeCell ref="E117:E118"/>
    <mergeCell ref="E142:K142"/>
    <mergeCell ref="E143:E144"/>
    <mergeCell ref="E170:E171"/>
    <mergeCell ref="J170:J171"/>
    <mergeCell ref="K170:K171"/>
    <mergeCell ref="K19:K20"/>
    <mergeCell ref="E19:E20"/>
    <mergeCell ref="F19:I19"/>
    <mergeCell ref="J19:J20"/>
    <mergeCell ref="E28:E29"/>
    <mergeCell ref="J28:J29"/>
    <mergeCell ref="A18:A20"/>
    <mergeCell ref="B18:B20"/>
    <mergeCell ref="A27:A29"/>
    <mergeCell ref="F28:I28"/>
    <mergeCell ref="B27:B29"/>
    <mergeCell ref="C27:C29"/>
    <mergeCell ref="D27:D29"/>
    <mergeCell ref="C18:C20"/>
    <mergeCell ref="E18:K18"/>
    <mergeCell ref="D217:D219"/>
    <mergeCell ref="D229:D231"/>
    <mergeCell ref="A116:A118"/>
    <mergeCell ref="B116:B118"/>
    <mergeCell ref="C169:C171"/>
    <mergeCell ref="D169:D171"/>
    <mergeCell ref="D142:D144"/>
    <mergeCell ref="A142:A144"/>
    <mergeCell ref="C116:C118"/>
    <mergeCell ref="D116:D118"/>
    <mergeCell ref="A86:A88"/>
    <mergeCell ref="B86:B88"/>
    <mergeCell ref="A59:A61"/>
    <mergeCell ref="B59:B61"/>
    <mergeCell ref="D59:D61"/>
    <mergeCell ref="F60:I60"/>
    <mergeCell ref="C59:C61"/>
    <mergeCell ref="E196:E197"/>
    <mergeCell ref="D195:D197"/>
    <mergeCell ref="B142:B144"/>
    <mergeCell ref="C142:C144"/>
    <mergeCell ref="A169:A171"/>
    <mergeCell ref="B169:B171"/>
    <mergeCell ref="E86:K86"/>
    <mergeCell ref="D86:D88"/>
    <mergeCell ref="J60:J61"/>
    <mergeCell ref="F170:I170"/>
    <mergeCell ref="E116:K116"/>
    <mergeCell ref="F117:I117"/>
    <mergeCell ref="F143:I143"/>
    <mergeCell ref="K117:K118"/>
    <mergeCell ref="J143:J144"/>
    <mergeCell ref="K143:K144"/>
    <mergeCell ref="J117:J118"/>
    <mergeCell ref="J249:J250"/>
    <mergeCell ref="K249:K250"/>
    <mergeCell ref="E230:E231"/>
    <mergeCell ref="E195:K195"/>
    <mergeCell ref="K218:K219"/>
    <mergeCell ref="F218:I218"/>
    <mergeCell ref="J230:J231"/>
    <mergeCell ref="E218:E219"/>
    <mergeCell ref="J218:J219"/>
    <mergeCell ref="E229:K229"/>
    <mergeCell ref="E217:K217"/>
    <mergeCell ref="F249:I249"/>
    <mergeCell ref="E248:K248"/>
    <mergeCell ref="K230:K231"/>
    <mergeCell ref="E249:E250"/>
    <mergeCell ref="F230:I230"/>
    <mergeCell ref="J196:J197"/>
    <mergeCell ref="K196:K197"/>
    <mergeCell ref="F196:I196"/>
    <mergeCell ref="B345:B347"/>
    <mergeCell ref="C345:C347"/>
    <mergeCell ref="B217:B219"/>
    <mergeCell ref="A195:A197"/>
    <mergeCell ref="A217:A219"/>
    <mergeCell ref="C217:C219"/>
    <mergeCell ref="C195:C197"/>
    <mergeCell ref="B195:B197"/>
    <mergeCell ref="A345:A347"/>
    <mergeCell ref="C315:C317"/>
    <mergeCell ref="B229:B231"/>
    <mergeCell ref="C229:C231"/>
    <mergeCell ref="A229:A231"/>
    <mergeCell ref="C371:C373"/>
    <mergeCell ref="C396:C398"/>
    <mergeCell ref="K487:K488"/>
    <mergeCell ref="F487:I487"/>
    <mergeCell ref="C458:C460"/>
    <mergeCell ref="D458:D460"/>
    <mergeCell ref="A458:A460"/>
    <mergeCell ref="B458:B460"/>
    <mergeCell ref="A424:A426"/>
    <mergeCell ref="B424:B426"/>
    <mergeCell ref="E316:E317"/>
    <mergeCell ref="C424:C426"/>
    <mergeCell ref="E371:K371"/>
    <mergeCell ref="E346:E347"/>
    <mergeCell ref="C284:C286"/>
    <mergeCell ref="C248:C250"/>
    <mergeCell ref="A315:A317"/>
    <mergeCell ref="B315:B317"/>
    <mergeCell ref="B248:B250"/>
    <mergeCell ref="A284:A286"/>
    <mergeCell ref="B284:B286"/>
    <mergeCell ref="A248:A250"/>
    <mergeCell ref="D248:D250"/>
    <mergeCell ref="J316:J317"/>
    <mergeCell ref="K316:K317"/>
    <mergeCell ref="F285:I285"/>
    <mergeCell ref="F316:I316"/>
    <mergeCell ref="E285:E286"/>
    <mergeCell ref="J285:J286"/>
    <mergeCell ref="D284:D286"/>
    <mergeCell ref="E315:K315"/>
    <mergeCell ref="D315:D317"/>
    <mergeCell ref="E284:K284"/>
    <mergeCell ref="K285:K286"/>
    <mergeCell ref="A513:A515"/>
    <mergeCell ref="B513:B515"/>
    <mergeCell ref="C513:C515"/>
    <mergeCell ref="D513:D515"/>
    <mergeCell ref="A486:A488"/>
    <mergeCell ref="B486:B488"/>
    <mergeCell ref="D486:D488"/>
    <mergeCell ref="C486:C488"/>
    <mergeCell ref="E345:K345"/>
    <mergeCell ref="D424:D426"/>
    <mergeCell ref="D396:D398"/>
    <mergeCell ref="E396:K396"/>
    <mergeCell ref="E397:E398"/>
    <mergeCell ref="D345:D347"/>
    <mergeCell ref="J372:J373"/>
    <mergeCell ref="E372:E373"/>
    <mergeCell ref="F346:I346"/>
    <mergeCell ref="E425:E426"/>
    <mergeCell ref="J425:J426"/>
    <mergeCell ref="D371:D373"/>
    <mergeCell ref="A396:A398"/>
    <mergeCell ref="B396:B398"/>
    <mergeCell ref="A371:A373"/>
    <mergeCell ref="B371:B373"/>
    <mergeCell ref="A540:A542"/>
    <mergeCell ref="B540:B542"/>
    <mergeCell ref="C540:C542"/>
    <mergeCell ref="D540:D542"/>
    <mergeCell ref="E541:E542"/>
    <mergeCell ref="J541:J542"/>
    <mergeCell ref="K514:K515"/>
    <mergeCell ref="K346:K347"/>
    <mergeCell ref="K372:K373"/>
    <mergeCell ref="K425:K426"/>
    <mergeCell ref="J346:J347"/>
    <mergeCell ref="J397:J398"/>
    <mergeCell ref="K397:K398"/>
    <mergeCell ref="E424:K424"/>
    <mergeCell ref="K541:K542"/>
    <mergeCell ref="E458:K458"/>
    <mergeCell ref="E459:E460"/>
    <mergeCell ref="K459:K460"/>
    <mergeCell ref="E513:K513"/>
    <mergeCell ref="F514:I514"/>
    <mergeCell ref="F459:I459"/>
    <mergeCell ref="E486:K486"/>
    <mergeCell ref="E514:E515"/>
    <mergeCell ref="J514:J515"/>
    <mergeCell ref="I556:J556"/>
    <mergeCell ref="E556:F556"/>
    <mergeCell ref="F372:I372"/>
    <mergeCell ref="F397:I397"/>
    <mergeCell ref="F425:I425"/>
    <mergeCell ref="E540:K540"/>
    <mergeCell ref="E487:E488"/>
    <mergeCell ref="J487:J488"/>
    <mergeCell ref="J459:J460"/>
    <mergeCell ref="F541:I541"/>
  </mergeCells>
  <phoneticPr fontId="5" type="noConversion"/>
  <dataValidations count="1">
    <dataValidation type="whole" allowBlank="1" showErrorMessage="1" errorTitle="Upozorenje" error="Niste uneli korektnu vrednost!_x000a_Ponovite unos." sqref="D22:K26 D221:K224 D400:K423 D31:K58 D63:K85 D120:K141 D146:K168 D173:K194 D199:K216 D233:K247 D517:K536 D288:K314 D319:K344 D349:K370 D375:K395 D428:K457 D462:K485 D90:K115 D252:K283 D490:K512" xr:uid="{00000000-0002-0000-0500-000000000000}">
      <formula1>0</formula1>
      <formula2>999999999</formula2>
    </dataValidation>
  </dataValidations>
  <pageMargins left="0.35433070866141736" right="0.35433070866141736" top="0.78740157480314965" bottom="0.39370078740157483" header="0.51181102362204722" footer="0.31496062992125984"/>
  <pageSetup paperSize="9" scale="80" orientation="landscape" horizontalDpi="200" verticalDpi="200" r:id="rId1"/>
  <headerFooter alignWithMargins="0">
    <oddHeader>&amp;RСтрана &amp;P</oddHeader>
  </headerFooter>
  <rowBreaks count="20" manualBreakCount="20">
    <brk id="26" max="16383" man="1"/>
    <brk id="58" max="16383" man="1"/>
    <brk id="85" max="16383" man="1"/>
    <brk id="115" max="16383" man="1"/>
    <brk id="141" max="16383" man="1"/>
    <brk id="168" max="16383" man="1"/>
    <brk id="194" max="16383" man="1"/>
    <brk id="216" max="16383" man="1"/>
    <brk id="247" max="16383" man="1"/>
    <brk id="283" max="16383" man="1"/>
    <brk id="314" max="16383" man="1"/>
    <brk id="283" max="16383" man="1"/>
    <brk id="344" max="16383" man="1"/>
    <brk id="370" max="16383" man="1"/>
    <brk id="395" max="16383" man="1"/>
    <brk id="423" max="16383" man="1"/>
    <brk id="457" max="16383" man="1"/>
    <brk id="485" max="16383" man="1"/>
    <brk id="512" max="16383" man="1"/>
    <brk id="536" max="10" man="1"/>
  </rowBreaks>
  <drawing r:id="rId2"/>
  <legacyDrawing r:id="rId3"/>
  <controls>
    <mc:AlternateContent xmlns:mc="http://schemas.openxmlformats.org/markup-compatibility/2006">
      <mc:Choice Requires="x14">
        <control shapeId="38915" r:id="rId4" name="CommandButton1">
          <controlPr defaultSize="0" print="0" autoLine="0" r:id="rId5">
            <anchor moveWithCells="1">
              <from>
                <xdr:col>9</xdr:col>
                <xdr:colOff>447675</xdr:colOff>
                <xdr:row>4</xdr:row>
                <xdr:rowOff>0</xdr:rowOff>
              </from>
              <to>
                <xdr:col>10</xdr:col>
                <xdr:colOff>866775</xdr:colOff>
                <xdr:row>6</xdr:row>
                <xdr:rowOff>85725</xdr:rowOff>
              </to>
            </anchor>
          </controlPr>
        </control>
      </mc:Choice>
      <mc:Fallback>
        <control shapeId="38915" r:id="rId4" name="CommandButton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G49"/>
  <sheetViews>
    <sheetView showGridLines="0" showRowColHeaders="0" showZeros="0" showOutlineSymbols="0" zoomScaleNormal="100" workbookViewId="0">
      <selection activeCell="F40" sqref="F40"/>
    </sheetView>
  </sheetViews>
  <sheetFormatPr defaultRowHeight="12.75"/>
  <cols>
    <col min="1" max="1" width="5.5703125" style="359" customWidth="1"/>
    <col min="2" max="2" width="0" style="359" hidden="1" customWidth="1"/>
    <col min="3" max="3" width="43.140625" style="359" customWidth="1"/>
    <col min="4" max="4" width="20.5703125" style="359" customWidth="1"/>
    <col min="5" max="5" width="18.85546875" style="359" customWidth="1"/>
    <col min="6" max="6" width="19.7109375" style="359" customWidth="1"/>
    <col min="7" max="7" width="19.28515625" style="359" customWidth="1"/>
    <col min="8" max="16384" width="9.140625" style="359"/>
  </cols>
  <sheetData>
    <row r="1" spans="1:7">
      <c r="A1" s="357" t="s">
        <v>67</v>
      </c>
      <c r="B1" s="358"/>
      <c r="F1" s="360" t="s">
        <v>1536</v>
      </c>
    </row>
    <row r="2" spans="1:7">
      <c r="A2" s="357" t="s">
        <v>328</v>
      </c>
      <c r="B2" s="358"/>
    </row>
    <row r="3" spans="1:7">
      <c r="A3" s="357" t="s">
        <v>399</v>
      </c>
      <c r="B3" s="358"/>
    </row>
    <row r="4" spans="1:7" ht="54" customHeight="1">
      <c r="A4" s="653" t="s">
        <v>2582</v>
      </c>
      <c r="B4" s="653"/>
      <c r="C4" s="653"/>
      <c r="D4" s="653"/>
      <c r="E4" s="653"/>
      <c r="F4" s="653"/>
      <c r="G4" s="361"/>
    </row>
    <row r="5" spans="1:7" ht="23.25" customHeight="1">
      <c r="A5" s="11" t="str">
        <f>"ФИЛИЈАЛА:   " &amp; Fili</f>
        <v>ФИЛИЈАЛА:   30 БЕОГРАД</v>
      </c>
      <c r="B5" s="363"/>
    </row>
    <row r="6" spans="1:7">
      <c r="A6" s="11" t="str">
        <f>"ЗДРАВСТВЕНА УСТАНОВА:  " &amp; ZDU</f>
        <v>ЗДРАВСТВЕНА УСТАНОВА:  00230019 ИНСТИТУТ ЗА НЕОНАТОЛОГИЈУ БГД</v>
      </c>
      <c r="B6" s="363"/>
    </row>
    <row r="7" spans="1:7" ht="20.25" customHeight="1" thickBot="1">
      <c r="F7" s="364" t="s">
        <v>193</v>
      </c>
    </row>
    <row r="8" spans="1:7" s="369" customFormat="1" ht="26.25" thickBot="1">
      <c r="A8" s="365" t="s">
        <v>1537</v>
      </c>
      <c r="B8" s="366"/>
      <c r="C8" s="366" t="s">
        <v>1538</v>
      </c>
      <c r="D8" s="367" t="s">
        <v>2583</v>
      </c>
      <c r="E8" s="367" t="s">
        <v>2584</v>
      </c>
      <c r="F8" s="368" t="s">
        <v>2585</v>
      </c>
    </row>
    <row r="9" spans="1:7" s="374" customFormat="1" ht="11.25" customHeight="1">
      <c r="A9" s="370">
        <v>1</v>
      </c>
      <c r="B9" s="371"/>
      <c r="C9" s="371">
        <v>2</v>
      </c>
      <c r="D9" s="372" t="s">
        <v>1539</v>
      </c>
      <c r="E9" s="372">
        <v>4</v>
      </c>
      <c r="F9" s="373">
        <v>5</v>
      </c>
    </row>
    <row r="10" spans="1:7" s="380" customFormat="1" ht="27.75" customHeight="1">
      <c r="A10" s="375" t="s">
        <v>66</v>
      </c>
      <c r="B10" s="376"/>
      <c r="C10" s="377" t="s">
        <v>1540</v>
      </c>
      <c r="D10" s="378">
        <f>SUM(D11:D12)</f>
        <v>0</v>
      </c>
      <c r="E10" s="378">
        <f>SUM(E11:E12)</f>
        <v>0</v>
      </c>
      <c r="F10" s="379">
        <f>SUM(F11:F12)</f>
        <v>0</v>
      </c>
    </row>
    <row r="11" spans="1:7" s="387" customFormat="1" ht="19.5" customHeight="1">
      <c r="A11" s="381" t="s">
        <v>164</v>
      </c>
      <c r="B11" s="382"/>
      <c r="C11" s="383" t="s">
        <v>1541</v>
      </c>
      <c r="D11" s="384">
        <f>E11+F11</f>
        <v>0</v>
      </c>
      <c r="E11" s="385"/>
      <c r="F11" s="386"/>
    </row>
    <row r="12" spans="1:7" s="387" customFormat="1" ht="19.5" customHeight="1">
      <c r="A12" s="381" t="s">
        <v>165</v>
      </c>
      <c r="B12" s="382"/>
      <c r="C12" s="383" t="s">
        <v>1542</v>
      </c>
      <c r="D12" s="384">
        <f>E12+F12</f>
        <v>0</v>
      </c>
      <c r="E12" s="385"/>
      <c r="F12" s="388"/>
    </row>
    <row r="13" spans="1:7" s="380" customFormat="1" ht="27.75" customHeight="1">
      <c r="A13" s="375" t="s">
        <v>166</v>
      </c>
      <c r="B13" s="376"/>
      <c r="C13" s="377" t="s">
        <v>1543</v>
      </c>
      <c r="D13" s="378">
        <f>SUM(D14:D18)</f>
        <v>14878</v>
      </c>
      <c r="E13" s="378">
        <f>SUM(E14:E18)</f>
        <v>3992</v>
      </c>
      <c r="F13" s="379">
        <f>SUM(F14:F18)</f>
        <v>10886</v>
      </c>
    </row>
    <row r="14" spans="1:7" s="387" customFormat="1" ht="18.75" customHeight="1">
      <c r="A14" s="381" t="s">
        <v>169</v>
      </c>
      <c r="B14" s="382"/>
      <c r="C14" s="383" t="s">
        <v>1544</v>
      </c>
      <c r="D14" s="384">
        <f>E14+F14</f>
        <v>7896</v>
      </c>
      <c r="E14" s="385">
        <v>506</v>
      </c>
      <c r="F14" s="386">
        <v>7390</v>
      </c>
    </row>
    <row r="15" spans="1:7" s="387" customFormat="1" ht="20.25" customHeight="1">
      <c r="A15" s="381" t="s">
        <v>170</v>
      </c>
      <c r="B15" s="382"/>
      <c r="C15" s="383" t="s">
        <v>1681</v>
      </c>
      <c r="D15" s="384">
        <f t="shared" ref="D15:D41" si="0">E15+F15</f>
        <v>0</v>
      </c>
      <c r="E15" s="385"/>
      <c r="F15" s="388"/>
    </row>
    <row r="16" spans="1:7" s="387" customFormat="1" ht="27.75" customHeight="1">
      <c r="A16" s="381" t="s">
        <v>171</v>
      </c>
      <c r="B16" s="382"/>
      <c r="C16" s="383" t="s">
        <v>1682</v>
      </c>
      <c r="D16" s="384">
        <f t="shared" si="0"/>
        <v>0</v>
      </c>
      <c r="E16" s="385"/>
      <c r="F16" s="388"/>
    </row>
    <row r="17" spans="1:6" s="387" customFormat="1" ht="21.75" customHeight="1">
      <c r="A17" s="381" t="s">
        <v>1545</v>
      </c>
      <c r="B17" s="382"/>
      <c r="C17" s="383" t="s">
        <v>1546</v>
      </c>
      <c r="D17" s="384">
        <f t="shared" si="0"/>
        <v>0</v>
      </c>
      <c r="E17" s="385"/>
      <c r="F17" s="388"/>
    </row>
    <row r="18" spans="1:6" s="387" customFormat="1" ht="21.75" customHeight="1">
      <c r="A18" s="381" t="s">
        <v>1547</v>
      </c>
      <c r="B18" s="382"/>
      <c r="C18" s="383" t="s">
        <v>1548</v>
      </c>
      <c r="D18" s="384">
        <f t="shared" si="0"/>
        <v>6982</v>
      </c>
      <c r="E18" s="385">
        <v>3486</v>
      </c>
      <c r="F18" s="388">
        <v>3496</v>
      </c>
    </row>
    <row r="19" spans="1:6" s="380" customFormat="1" ht="27.75" customHeight="1">
      <c r="A19" s="375" t="s">
        <v>167</v>
      </c>
      <c r="B19" s="376"/>
      <c r="C19" s="377" t="s">
        <v>1549</v>
      </c>
      <c r="D19" s="389">
        <f t="shared" si="0"/>
        <v>600</v>
      </c>
      <c r="E19" s="390">
        <v>523</v>
      </c>
      <c r="F19" s="391">
        <v>77</v>
      </c>
    </row>
    <row r="20" spans="1:6" s="380" customFormat="1" ht="27.75" customHeight="1">
      <c r="A20" s="375" t="s">
        <v>168</v>
      </c>
      <c r="B20" s="376"/>
      <c r="C20" s="377" t="s">
        <v>1550</v>
      </c>
      <c r="D20" s="378">
        <f>SUM(D21:D27)</f>
        <v>0</v>
      </c>
      <c r="E20" s="378">
        <f>SUM(E21:E27)</f>
        <v>0</v>
      </c>
      <c r="F20" s="379">
        <f>SUM(F21:F27)</f>
        <v>0</v>
      </c>
    </row>
    <row r="21" spans="1:6" s="387" customFormat="1" ht="25.5">
      <c r="A21" s="381" t="s">
        <v>172</v>
      </c>
      <c r="B21" s="382"/>
      <c r="C21" s="383" t="s">
        <v>1683</v>
      </c>
      <c r="D21" s="384">
        <f t="shared" si="0"/>
        <v>0</v>
      </c>
      <c r="E21" s="385"/>
      <c r="F21" s="388"/>
    </row>
    <row r="22" spans="1:6" s="387" customFormat="1" ht="21" customHeight="1">
      <c r="A22" s="381" t="s">
        <v>173</v>
      </c>
      <c r="B22" s="382"/>
      <c r="C22" s="383" t="s">
        <v>1684</v>
      </c>
      <c r="D22" s="384">
        <f t="shared" si="0"/>
        <v>0</v>
      </c>
      <c r="E22" s="385"/>
      <c r="F22" s="388"/>
    </row>
    <row r="23" spans="1:6" s="387" customFormat="1" ht="27.75" customHeight="1">
      <c r="A23" s="381" t="s">
        <v>1551</v>
      </c>
      <c r="B23" s="382"/>
      <c r="C23" s="383" t="s">
        <v>1685</v>
      </c>
      <c r="D23" s="384">
        <f t="shared" si="0"/>
        <v>0</v>
      </c>
      <c r="E23" s="385"/>
      <c r="F23" s="388"/>
    </row>
    <row r="24" spans="1:6" s="387" customFormat="1" ht="20.25" customHeight="1">
      <c r="A24" s="381" t="s">
        <v>1552</v>
      </c>
      <c r="B24" s="382"/>
      <c r="C24" s="383" t="s">
        <v>1686</v>
      </c>
      <c r="D24" s="384">
        <f t="shared" si="0"/>
        <v>0</v>
      </c>
      <c r="E24" s="385"/>
      <c r="F24" s="388"/>
    </row>
    <row r="25" spans="1:6" s="387" customFormat="1" ht="20.25" customHeight="1">
      <c r="A25" s="381" t="s">
        <v>1553</v>
      </c>
      <c r="B25" s="382"/>
      <c r="C25" s="383" t="s">
        <v>1554</v>
      </c>
      <c r="D25" s="384">
        <f t="shared" si="0"/>
        <v>0</v>
      </c>
      <c r="E25" s="385"/>
      <c r="F25" s="386"/>
    </row>
    <row r="26" spans="1:6" s="387" customFormat="1" ht="20.25" customHeight="1">
      <c r="A26" s="381" t="s">
        <v>1555</v>
      </c>
      <c r="B26" s="382"/>
      <c r="C26" s="383" t="s">
        <v>1556</v>
      </c>
      <c r="D26" s="384">
        <f t="shared" si="0"/>
        <v>0</v>
      </c>
      <c r="E26" s="385"/>
      <c r="F26" s="388"/>
    </row>
    <row r="27" spans="1:6" s="387" customFormat="1" ht="20.25" customHeight="1">
      <c r="A27" s="381" t="s">
        <v>1557</v>
      </c>
      <c r="B27" s="382"/>
      <c r="C27" s="392" t="s">
        <v>1558</v>
      </c>
      <c r="D27" s="384">
        <f t="shared" si="0"/>
        <v>0</v>
      </c>
      <c r="E27" s="385"/>
      <c r="F27" s="388"/>
    </row>
    <row r="28" spans="1:6" s="380" customFormat="1" ht="27.75" customHeight="1">
      <c r="A28" s="393" t="s">
        <v>1559</v>
      </c>
      <c r="B28" s="376"/>
      <c r="C28" s="377" t="s">
        <v>1560</v>
      </c>
      <c r="D28" s="389">
        <f t="shared" si="0"/>
        <v>18740</v>
      </c>
      <c r="E28" s="390">
        <v>824</v>
      </c>
      <c r="F28" s="391">
        <v>17916</v>
      </c>
    </row>
    <row r="29" spans="1:6" s="380" customFormat="1" ht="27.75" customHeight="1">
      <c r="A29" s="393" t="s">
        <v>1561</v>
      </c>
      <c r="B29" s="376"/>
      <c r="C29" s="377" t="s">
        <v>1562</v>
      </c>
      <c r="D29" s="389">
        <f t="shared" si="0"/>
        <v>0</v>
      </c>
      <c r="E29" s="390"/>
      <c r="F29" s="391"/>
    </row>
    <row r="30" spans="1:6" s="380" customFormat="1" ht="27.75" customHeight="1">
      <c r="A30" s="393" t="s">
        <v>1563</v>
      </c>
      <c r="B30" s="376"/>
      <c r="C30" s="377" t="s">
        <v>1564</v>
      </c>
      <c r="D30" s="389">
        <f t="shared" si="0"/>
        <v>1862</v>
      </c>
      <c r="E30" s="394">
        <v>61</v>
      </c>
      <c r="F30" s="391">
        <v>1801</v>
      </c>
    </row>
    <row r="31" spans="1:6" s="380" customFormat="1" ht="27.75" customHeight="1">
      <c r="A31" s="393" t="s">
        <v>1565</v>
      </c>
      <c r="B31" s="376"/>
      <c r="C31" s="377" t="s">
        <v>1566</v>
      </c>
      <c r="D31" s="395">
        <f>SUM(D32:D36)</f>
        <v>6314</v>
      </c>
      <c r="E31" s="395">
        <f>SUM(E32:E36)</f>
        <v>0</v>
      </c>
      <c r="F31" s="396">
        <f>SUM(F32:F36)</f>
        <v>6314</v>
      </c>
    </row>
    <row r="32" spans="1:6" s="387" customFormat="1" ht="21" customHeight="1">
      <c r="A32" s="381" t="s">
        <v>1567</v>
      </c>
      <c r="B32" s="382"/>
      <c r="C32" s="383" t="s">
        <v>1568</v>
      </c>
      <c r="D32" s="384">
        <f t="shared" si="0"/>
        <v>2176</v>
      </c>
      <c r="E32" s="385"/>
      <c r="F32" s="388">
        <v>2176</v>
      </c>
    </row>
    <row r="33" spans="1:7" s="387" customFormat="1" ht="21" customHeight="1">
      <c r="A33" s="381" t="s">
        <v>1569</v>
      </c>
      <c r="B33" s="382"/>
      <c r="C33" s="383" t="s">
        <v>1570</v>
      </c>
      <c r="D33" s="384">
        <f t="shared" si="0"/>
        <v>0</v>
      </c>
      <c r="E33" s="385"/>
      <c r="F33" s="388"/>
    </row>
    <row r="34" spans="1:7" s="387" customFormat="1" ht="21" customHeight="1">
      <c r="A34" s="381" t="s">
        <v>1571</v>
      </c>
      <c r="B34" s="382"/>
      <c r="C34" s="392" t="s">
        <v>1572</v>
      </c>
      <c r="D34" s="384">
        <f t="shared" si="0"/>
        <v>0</v>
      </c>
      <c r="E34" s="397"/>
      <c r="F34" s="388"/>
    </row>
    <row r="35" spans="1:7" s="387" customFormat="1" ht="21" customHeight="1">
      <c r="A35" s="381" t="s">
        <v>1573</v>
      </c>
      <c r="B35" s="382"/>
      <c r="C35" s="392" t="s">
        <v>1574</v>
      </c>
      <c r="D35" s="384">
        <f t="shared" si="0"/>
        <v>1192</v>
      </c>
      <c r="E35" s="397"/>
      <c r="F35" s="388">
        <v>1192</v>
      </c>
    </row>
    <row r="36" spans="1:7" s="387" customFormat="1" ht="21" customHeight="1">
      <c r="A36" s="381" t="s">
        <v>1575</v>
      </c>
      <c r="B36" s="382"/>
      <c r="C36" s="392" t="s">
        <v>1576</v>
      </c>
      <c r="D36" s="384">
        <f t="shared" si="0"/>
        <v>2946</v>
      </c>
      <c r="E36" s="397"/>
      <c r="F36" s="388">
        <v>2946</v>
      </c>
    </row>
    <row r="37" spans="1:7" s="380" customFormat="1" ht="27.75" customHeight="1">
      <c r="A37" s="393" t="s">
        <v>1577</v>
      </c>
      <c r="B37" s="376"/>
      <c r="C37" s="398" t="s">
        <v>1578</v>
      </c>
      <c r="D37" s="395">
        <f>SUM(D38:D40)</f>
        <v>534</v>
      </c>
      <c r="E37" s="395">
        <f>SUM(E38:E40)</f>
        <v>131</v>
      </c>
      <c r="F37" s="396">
        <f>SUM(F38:F40)</f>
        <v>403</v>
      </c>
    </row>
    <row r="38" spans="1:7" s="387" customFormat="1" ht="20.25" customHeight="1">
      <c r="A38" s="381" t="s">
        <v>1579</v>
      </c>
      <c r="B38" s="382"/>
      <c r="C38" s="392" t="s">
        <v>1580</v>
      </c>
      <c r="D38" s="384">
        <f t="shared" si="0"/>
        <v>245</v>
      </c>
      <c r="E38" s="397"/>
      <c r="F38" s="388">
        <v>245</v>
      </c>
    </row>
    <row r="39" spans="1:7" s="387" customFormat="1" ht="20.25" customHeight="1">
      <c r="A39" s="381" t="s">
        <v>1581</v>
      </c>
      <c r="B39" s="382"/>
      <c r="C39" s="392" t="s">
        <v>1582</v>
      </c>
      <c r="D39" s="384">
        <f t="shared" si="0"/>
        <v>26</v>
      </c>
      <c r="E39" s="397"/>
      <c r="F39" s="388">
        <v>26</v>
      </c>
    </row>
    <row r="40" spans="1:7" s="387" customFormat="1" ht="20.25" customHeight="1">
      <c r="A40" s="381" t="s">
        <v>1583</v>
      </c>
      <c r="B40" s="382"/>
      <c r="C40" s="392" t="s">
        <v>1584</v>
      </c>
      <c r="D40" s="384">
        <f t="shared" si="0"/>
        <v>263</v>
      </c>
      <c r="E40" s="397">
        <v>131</v>
      </c>
      <c r="F40" s="388">
        <v>132</v>
      </c>
    </row>
    <row r="41" spans="1:7" s="380" customFormat="1" ht="24.75" customHeight="1">
      <c r="A41" s="393" t="s">
        <v>1585</v>
      </c>
      <c r="B41" s="376"/>
      <c r="C41" s="398" t="s">
        <v>1586</v>
      </c>
      <c r="D41" s="389">
        <f t="shared" si="0"/>
        <v>14509</v>
      </c>
      <c r="E41" s="394">
        <v>2021</v>
      </c>
      <c r="F41" s="391">
        <v>12488</v>
      </c>
    </row>
    <row r="42" spans="1:7" s="380" customFormat="1" ht="30" customHeight="1" thickBot="1">
      <c r="A42" s="399" t="s">
        <v>1587</v>
      </c>
      <c r="B42" s="400"/>
      <c r="C42" s="401" t="s">
        <v>1588</v>
      </c>
      <c r="D42" s="402">
        <f>+D10+D13+D19+D20+D28+D29+D30+D31+D37+D41</f>
        <v>57437</v>
      </c>
      <c r="E42" s="402">
        <f>+E10+E13+E19+E20+E28+E29+E30+E31+E37+E41</f>
        <v>7552</v>
      </c>
      <c r="F42" s="403">
        <f>+F10+F13+F19+F20+F28+F29+F30+F31+F37+F41</f>
        <v>49885</v>
      </c>
      <c r="G42" s="551" t="str">
        <f>+IF(C45=0,"","Грешка, подаци нису сложени са подацима у Билансу стања!!!")</f>
        <v/>
      </c>
    </row>
    <row r="43" spans="1:7" s="380" customFormat="1" ht="27" customHeight="1">
      <c r="A43" s="404"/>
      <c r="B43" s="405"/>
      <c r="C43" s="406"/>
      <c r="D43" s="407"/>
      <c r="E43" s="407"/>
      <c r="F43" s="407"/>
    </row>
    <row r="44" spans="1:7" ht="13.5" customHeight="1">
      <c r="A44" s="654" t="s">
        <v>1589</v>
      </c>
      <c r="B44" s="654"/>
      <c r="C44" s="654"/>
      <c r="D44" s="654"/>
      <c r="E44" s="654"/>
      <c r="F44" s="654"/>
      <c r="G44" s="654"/>
    </row>
    <row r="45" spans="1:7" ht="13.5" hidden="1" customHeight="1">
      <c r="A45" s="408"/>
      <c r="B45" s="408"/>
      <c r="C45" s="655">
        <f>+D42-Obrazac1!G246</f>
        <v>0</v>
      </c>
      <c r="D45" s="654"/>
      <c r="E45" s="408"/>
      <c r="F45" s="408"/>
      <c r="G45" s="408"/>
    </row>
    <row r="46" spans="1:7" ht="13.5" customHeight="1"/>
    <row r="47" spans="1:7" ht="34.5" customHeight="1">
      <c r="C47" s="359" t="s">
        <v>407</v>
      </c>
      <c r="F47" s="359" t="s">
        <v>408</v>
      </c>
    </row>
    <row r="48" spans="1:7" ht="15.75" customHeight="1">
      <c r="C48" s="359" t="s">
        <v>1590</v>
      </c>
      <c r="F48" s="359" t="s">
        <v>409</v>
      </c>
    </row>
    <row r="49" spans="3:3" ht="21.75" customHeight="1">
      <c r="C49" s="359" t="s">
        <v>1591</v>
      </c>
    </row>
  </sheetData>
  <sheetProtection password="CCCC" sheet="1" objects="1" scenarios="1"/>
  <mergeCells count="3">
    <mergeCell ref="A4:F4"/>
    <mergeCell ref="A44:G44"/>
    <mergeCell ref="C45:D45"/>
  </mergeCells>
  <dataValidations count="1">
    <dataValidation type="whole" allowBlank="1" showInputMessage="1" showErrorMessage="1" error="Uneli ste nekorektnu vrednost. Ponovite unos!" sqref="D11:F43" xr:uid="{00000000-0002-0000-0600-000000000000}">
      <formula1>0</formula1>
      <formula2>9999999999</formula2>
    </dataValidation>
  </dataValidations>
  <pageMargins left="0.59055118110236227" right="0.55118110236220474" top="0.62992125984251968" bottom="0.51181102362204722" header="0.31496062992125984" footer="0.31496062992125984"/>
  <pageSetup paperSize="9" scale="70" orientation="portrait" r:id="rId1"/>
  <headerFooter alignWithMargins="0"/>
  <drawing r:id="rId2"/>
  <legacyDrawing r:id="rId3"/>
  <controls>
    <mc:AlternateContent xmlns:mc="http://schemas.openxmlformats.org/markup-compatibility/2006">
      <mc:Choice Requires="x14">
        <control shapeId="70657" r:id="rId4" name="CommandButton1">
          <controlPr print="0" autoLine="0" r:id="rId5">
            <anchor moveWithCells="1">
              <from>
                <xdr:col>5</xdr:col>
                <xdr:colOff>57150</xdr:colOff>
                <xdr:row>2</xdr:row>
                <xdr:rowOff>57150</xdr:rowOff>
              </from>
              <to>
                <xdr:col>5</xdr:col>
                <xdr:colOff>1295400</xdr:colOff>
                <xdr:row>3</xdr:row>
                <xdr:rowOff>200025</xdr:rowOff>
              </to>
            </anchor>
          </controlPr>
        </control>
      </mc:Choice>
      <mc:Fallback>
        <control shapeId="70657" r:id="rId4" name="CommandButton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L34"/>
  <sheetViews>
    <sheetView showGridLines="0" showRowColHeaders="0" showZeros="0" showOutlineSymbols="0" topLeftCell="A16" zoomScaleNormal="100" workbookViewId="0">
      <selection activeCell="G29" sqref="G29"/>
    </sheetView>
  </sheetViews>
  <sheetFormatPr defaultRowHeight="12.75"/>
  <cols>
    <col min="1" max="1" width="9.140625" style="359"/>
    <col min="2" max="2" width="0" style="359" hidden="1" customWidth="1"/>
    <col min="3" max="5" width="15.7109375" style="359" customWidth="1"/>
    <col min="6" max="6" width="17.42578125" style="359" customWidth="1"/>
    <col min="7" max="7" width="27.5703125" style="359" customWidth="1"/>
    <col min="8" max="8" width="2.42578125" style="359" hidden="1" customWidth="1"/>
    <col min="9" max="9" width="0.140625" style="359" customWidth="1"/>
    <col min="10" max="16384" width="9.140625" style="359"/>
  </cols>
  <sheetData>
    <row r="1" spans="1:12">
      <c r="A1" s="357" t="s">
        <v>67</v>
      </c>
      <c r="B1" s="358"/>
      <c r="G1" s="360" t="s">
        <v>1592</v>
      </c>
    </row>
    <row r="2" spans="1:12">
      <c r="A2" s="357" t="s">
        <v>328</v>
      </c>
      <c r="B2" s="358"/>
    </row>
    <row r="3" spans="1:12">
      <c r="A3" s="357" t="s">
        <v>399</v>
      </c>
      <c r="B3" s="358"/>
    </row>
    <row r="4" spans="1:12" ht="62.25" customHeight="1">
      <c r="A4" s="653" t="s">
        <v>2586</v>
      </c>
      <c r="B4" s="653"/>
      <c r="C4" s="653"/>
      <c r="D4" s="653"/>
      <c r="E4" s="653"/>
      <c r="F4" s="653"/>
      <c r="G4" s="653"/>
      <c r="H4" s="653"/>
      <c r="I4" s="653"/>
    </row>
    <row r="5" spans="1:12" ht="21.75" customHeight="1">
      <c r="A5" s="11" t="str">
        <f>"ФИЛИЈАЛА:   " &amp; Fili</f>
        <v>ФИЛИЈАЛА:   30 БЕОГРАД</v>
      </c>
      <c r="B5" s="363"/>
    </row>
    <row r="6" spans="1:12" ht="18" customHeight="1">
      <c r="A6" s="11" t="str">
        <f>"ЗДРАВСТВЕНА УСТАНОВА:  " &amp; ZDU</f>
        <v>ЗДРАВСТВЕНА УСТАНОВА:  00230019 ИНСТИТУТ ЗА НЕОНАТОЛОГИЈУ БГД</v>
      </c>
      <c r="B6" s="363"/>
    </row>
    <row r="7" spans="1:12" ht="21.75" customHeight="1" thickBot="1">
      <c r="A7" s="362"/>
      <c r="B7" s="363"/>
      <c r="G7" s="364" t="s">
        <v>193</v>
      </c>
    </row>
    <row r="8" spans="1:12" ht="24.95" customHeight="1" thickBot="1">
      <c r="A8" s="410" t="s">
        <v>1593</v>
      </c>
      <c r="B8" s="411"/>
      <c r="C8" s="411" t="s">
        <v>1594</v>
      </c>
      <c r="D8" s="671" t="s">
        <v>1595</v>
      </c>
      <c r="E8" s="671"/>
      <c r="F8" s="671"/>
      <c r="G8" s="412" t="s">
        <v>2587</v>
      </c>
    </row>
    <row r="9" spans="1:12" ht="10.5" customHeight="1">
      <c r="A9" s="413">
        <v>1</v>
      </c>
      <c r="B9" s="414"/>
      <c r="C9" s="414">
        <v>2</v>
      </c>
      <c r="D9" s="672">
        <v>3</v>
      </c>
      <c r="E9" s="672"/>
      <c r="F9" s="672"/>
      <c r="G9" s="415">
        <v>4</v>
      </c>
      <c r="L9" s="364"/>
    </row>
    <row r="10" spans="1:12" ht="24.95" customHeight="1">
      <c r="A10" s="416" t="s">
        <v>1596</v>
      </c>
      <c r="B10" s="417"/>
      <c r="C10" s="417">
        <v>122100</v>
      </c>
      <c r="D10" s="673" t="s">
        <v>1597</v>
      </c>
      <c r="E10" s="673"/>
      <c r="F10" s="673"/>
      <c r="G10" s="418">
        <f>SUM(G11:G17)</f>
        <v>53728</v>
      </c>
      <c r="J10" s="551" t="str">
        <f>+IF(G10=Obrazac1!G91,"","Грешка, подаци нису сложени са подацима у Билансу стања!!!")</f>
        <v/>
      </c>
    </row>
    <row r="11" spans="1:12" ht="23.1" customHeight="1">
      <c r="A11" s="419">
        <v>1</v>
      </c>
      <c r="B11" s="420"/>
      <c r="C11" s="420" t="s">
        <v>1598</v>
      </c>
      <c r="D11" s="662" t="s">
        <v>1599</v>
      </c>
      <c r="E11" s="662"/>
      <c r="F11" s="662"/>
      <c r="G11" s="421">
        <v>46100</v>
      </c>
    </row>
    <row r="12" spans="1:12" ht="23.1" customHeight="1">
      <c r="A12" s="419">
        <v>2</v>
      </c>
      <c r="B12" s="420"/>
      <c r="C12" s="420" t="s">
        <v>1598</v>
      </c>
      <c r="D12" s="662" t="s">
        <v>1600</v>
      </c>
      <c r="E12" s="662"/>
      <c r="F12" s="662"/>
      <c r="G12" s="421"/>
    </row>
    <row r="13" spans="1:12" ht="23.1" customHeight="1">
      <c r="A13" s="419">
        <v>3</v>
      </c>
      <c r="B13" s="420"/>
      <c r="C13" s="420" t="s">
        <v>1598</v>
      </c>
      <c r="D13" s="662" t="s">
        <v>1601</v>
      </c>
      <c r="E13" s="662"/>
      <c r="F13" s="662"/>
      <c r="G13" s="421">
        <v>802</v>
      </c>
    </row>
    <row r="14" spans="1:12" ht="23.1" customHeight="1">
      <c r="A14" s="419">
        <v>4</v>
      </c>
      <c r="B14" s="420"/>
      <c r="C14" s="420" t="s">
        <v>1598</v>
      </c>
      <c r="D14" s="662" t="s">
        <v>1602</v>
      </c>
      <c r="E14" s="662"/>
      <c r="F14" s="662"/>
      <c r="G14" s="421">
        <v>2057</v>
      </c>
    </row>
    <row r="15" spans="1:12" ht="23.1" customHeight="1">
      <c r="A15" s="419">
        <v>5</v>
      </c>
      <c r="B15" s="420"/>
      <c r="C15" s="420" t="s">
        <v>1598</v>
      </c>
      <c r="D15" s="662" t="s">
        <v>1603</v>
      </c>
      <c r="E15" s="662"/>
      <c r="F15" s="662"/>
      <c r="G15" s="421"/>
    </row>
    <row r="16" spans="1:12" ht="23.1" customHeight="1">
      <c r="A16" s="419">
        <v>6</v>
      </c>
      <c r="B16" s="420"/>
      <c r="C16" s="420" t="s">
        <v>1598</v>
      </c>
      <c r="D16" s="662" t="s">
        <v>1604</v>
      </c>
      <c r="E16" s="662"/>
      <c r="F16" s="662"/>
      <c r="G16" s="421"/>
    </row>
    <row r="17" spans="1:7" ht="23.1" customHeight="1" thickBot="1">
      <c r="A17" s="422">
        <v>7</v>
      </c>
      <c r="B17" s="423"/>
      <c r="C17" s="423" t="s">
        <v>1598</v>
      </c>
      <c r="D17" s="663" t="s">
        <v>1605</v>
      </c>
      <c r="E17" s="663"/>
      <c r="F17" s="663"/>
      <c r="G17" s="424">
        <v>4769</v>
      </c>
    </row>
    <row r="18" spans="1:7">
      <c r="A18" s="425"/>
      <c r="B18" s="426"/>
      <c r="C18" s="426"/>
      <c r="D18" s="427"/>
      <c r="E18" s="427"/>
      <c r="F18" s="427"/>
      <c r="G18" s="428"/>
    </row>
    <row r="19" spans="1:7">
      <c r="A19" s="409" t="s">
        <v>1589</v>
      </c>
      <c r="B19" s="426"/>
      <c r="C19" s="426"/>
      <c r="D19" s="427"/>
      <c r="E19" s="427"/>
      <c r="F19" s="427"/>
      <c r="G19" s="428"/>
    </row>
    <row r="20" spans="1:7" ht="18" customHeight="1">
      <c r="A20" s="429"/>
      <c r="B20" s="430"/>
      <c r="D20" s="430"/>
      <c r="E20" s="431"/>
      <c r="F20" s="430"/>
      <c r="G20" s="430"/>
    </row>
    <row r="21" spans="1:7">
      <c r="A21" s="429"/>
      <c r="B21" s="430"/>
      <c r="C21" s="430"/>
      <c r="D21" s="430"/>
      <c r="E21" s="431"/>
      <c r="F21" s="430"/>
      <c r="G21" s="430"/>
    </row>
    <row r="22" spans="1:7" ht="18">
      <c r="A22" s="432" t="s">
        <v>1606</v>
      </c>
      <c r="B22" s="430"/>
      <c r="C22" s="430"/>
      <c r="D22" s="430"/>
      <c r="E22" s="431"/>
      <c r="F22" s="430"/>
      <c r="G22" s="430"/>
    </row>
    <row r="23" spans="1:7" ht="13.5" thickBot="1">
      <c r="A23" s="429"/>
      <c r="B23" s="430"/>
      <c r="C23" s="430"/>
      <c r="D23" s="430"/>
      <c r="E23" s="431"/>
      <c r="F23" s="430"/>
      <c r="G23" s="430"/>
    </row>
    <row r="24" spans="1:7" ht="24.95" customHeight="1" thickBot="1">
      <c r="A24" s="664" t="s">
        <v>1607</v>
      </c>
      <c r="B24" s="665"/>
      <c r="C24" s="665"/>
      <c r="D24" s="668" t="s">
        <v>1608</v>
      </c>
      <c r="E24" s="668"/>
      <c r="F24" s="668"/>
      <c r="G24" s="669" t="s">
        <v>1609</v>
      </c>
    </row>
    <row r="25" spans="1:7" ht="24.95" customHeight="1" thickBot="1">
      <c r="A25" s="666"/>
      <c r="B25" s="667"/>
      <c r="C25" s="667"/>
      <c r="D25" s="433" t="s">
        <v>1610</v>
      </c>
      <c r="E25" s="411" t="s">
        <v>1611</v>
      </c>
      <c r="F25" s="433" t="s">
        <v>1612</v>
      </c>
      <c r="G25" s="670"/>
    </row>
    <row r="26" spans="1:7">
      <c r="A26" s="656">
        <v>1</v>
      </c>
      <c r="B26" s="657"/>
      <c r="C26" s="657"/>
      <c r="D26" s="434">
        <v>2</v>
      </c>
      <c r="E26" s="435">
        <v>3</v>
      </c>
      <c r="F26" s="434" t="s">
        <v>1613</v>
      </c>
      <c r="G26" s="436">
        <v>5</v>
      </c>
    </row>
    <row r="27" spans="1:7" ht="23.1" customHeight="1">
      <c r="A27" s="658" t="s">
        <v>2444</v>
      </c>
      <c r="B27" s="659"/>
      <c r="C27" s="659"/>
      <c r="D27" s="437">
        <v>12</v>
      </c>
      <c r="E27" s="437">
        <v>285</v>
      </c>
      <c r="F27" s="438">
        <f>SUM(D27:E27)</f>
        <v>297</v>
      </c>
      <c r="G27" s="439">
        <v>286</v>
      </c>
    </row>
    <row r="28" spans="1:7" ht="23.1" customHeight="1" thickBot="1">
      <c r="A28" s="660" t="s">
        <v>2587</v>
      </c>
      <c r="B28" s="661"/>
      <c r="C28" s="661"/>
      <c r="D28" s="440">
        <v>7</v>
      </c>
      <c r="E28" s="441">
        <v>290</v>
      </c>
      <c r="F28" s="442">
        <f>SUM(D28:E28)</f>
        <v>297</v>
      </c>
      <c r="G28" s="443">
        <v>315</v>
      </c>
    </row>
    <row r="32" spans="1:7">
      <c r="A32" s="359" t="s">
        <v>407</v>
      </c>
      <c r="G32" s="359" t="s">
        <v>408</v>
      </c>
    </row>
    <row r="33" spans="1:7" ht="21.75" customHeight="1">
      <c r="A33" s="359" t="s">
        <v>251</v>
      </c>
      <c r="G33" s="359" t="s">
        <v>1590</v>
      </c>
    </row>
    <row r="34" spans="1:7" ht="24.75" customHeight="1">
      <c r="A34" s="359" t="s">
        <v>1614</v>
      </c>
      <c r="C34" s="359" t="s">
        <v>1615</v>
      </c>
    </row>
  </sheetData>
  <sheetProtection password="CCCC" sheet="1" objects="1" scenarios="1"/>
  <mergeCells count="17">
    <mergeCell ref="G24:G25"/>
    <mergeCell ref="A4:I4"/>
    <mergeCell ref="D8:F8"/>
    <mergeCell ref="D9:F9"/>
    <mergeCell ref="D10:F10"/>
    <mergeCell ref="D11:F11"/>
    <mergeCell ref="D12:F12"/>
    <mergeCell ref="A26:C26"/>
    <mergeCell ref="A27:C27"/>
    <mergeCell ref="A28:C28"/>
    <mergeCell ref="D13:F13"/>
    <mergeCell ref="D14:F14"/>
    <mergeCell ref="D15:F15"/>
    <mergeCell ref="D16:F16"/>
    <mergeCell ref="D17:F17"/>
    <mergeCell ref="A24:C25"/>
    <mergeCell ref="D24:F24"/>
  </mergeCells>
  <dataValidations count="2">
    <dataValidation type="whole" allowBlank="1" showInputMessage="1" showErrorMessage="1" sqref="E27 F27:G28 D27:D28" xr:uid="{00000000-0002-0000-0700-000000000000}">
      <formula1>0</formula1>
      <formula2>9999999999</formula2>
    </dataValidation>
    <dataValidation type="whole" allowBlank="1" showInputMessage="1" showErrorMessage="1" error="Uneli ste nekorektnu vrednost. Ponovite unos!" sqref="G10:G19" xr:uid="{00000000-0002-0000-0700-000001000000}">
      <formula1>0</formula1>
      <formula2>9999999999</formula2>
    </dataValidation>
  </dataValidations>
  <pageMargins left="0.74803149606299213" right="0.74803149606299213" top="0.59055118110236227" bottom="0.59055118110236227" header="0.31496062992125984" footer="0.11811023622047245"/>
  <pageSetup paperSize="9" scale="85" orientation="portrait" r:id="rId1"/>
  <headerFooter alignWithMargins="0"/>
  <drawing r:id="rId2"/>
  <legacyDrawing r:id="rId3"/>
  <controls>
    <mc:AlternateContent xmlns:mc="http://schemas.openxmlformats.org/markup-compatibility/2006">
      <mc:Choice Requires="x14">
        <control shapeId="71681" r:id="rId4" name="CommandButton1">
          <controlPr defaultSize="0" print="0" autoLine="0" r:id="rId5">
            <anchor moveWithCells="1">
              <from>
                <xdr:col>6</xdr:col>
                <xdr:colOff>561975</xdr:colOff>
                <xdr:row>2</xdr:row>
                <xdr:rowOff>104775</xdr:rowOff>
              </from>
              <to>
                <xdr:col>6</xdr:col>
                <xdr:colOff>1790700</xdr:colOff>
                <xdr:row>3</xdr:row>
                <xdr:rowOff>266700</xdr:rowOff>
              </to>
            </anchor>
          </controlPr>
        </control>
      </mc:Choice>
      <mc:Fallback>
        <control shapeId="71681" r:id="rId4" name="CommandButton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33"/>
  <dimension ref="A1:F48"/>
  <sheetViews>
    <sheetView showGridLines="0" showRowColHeaders="0" showOutlineSymbols="0" topLeftCell="A28" zoomScaleNormal="100" workbookViewId="0">
      <selection activeCell="E42" sqref="E42"/>
    </sheetView>
  </sheetViews>
  <sheetFormatPr defaultRowHeight="12.75"/>
  <cols>
    <col min="1" max="1" width="11.140625" style="451" customWidth="1"/>
    <col min="2" max="2" width="0" style="451" hidden="1" customWidth="1"/>
    <col min="3" max="3" width="10" style="451" customWidth="1"/>
    <col min="4" max="4" width="66" style="451" customWidth="1"/>
    <col min="5" max="5" width="23.28515625" style="451" customWidth="1"/>
    <col min="6" max="16384" width="9.140625" style="451"/>
  </cols>
  <sheetData>
    <row r="1" spans="1:6">
      <c r="A1" s="449" t="s">
        <v>67</v>
      </c>
      <c r="B1" s="450"/>
      <c r="E1" s="360" t="s">
        <v>1619</v>
      </c>
    </row>
    <row r="2" spans="1:6">
      <c r="A2" s="449" t="s">
        <v>328</v>
      </c>
      <c r="B2" s="450"/>
    </row>
    <row r="3" spans="1:6">
      <c r="A3" s="449" t="s">
        <v>399</v>
      </c>
      <c r="B3" s="450"/>
    </row>
    <row r="4" spans="1:6" ht="41.25" customHeight="1">
      <c r="A4" s="674" t="s">
        <v>2588</v>
      </c>
      <c r="B4" s="674"/>
      <c r="C4" s="674"/>
      <c r="D4" s="674"/>
      <c r="E4" s="674"/>
    </row>
    <row r="5" spans="1:6" ht="20.25" customHeight="1">
      <c r="A5" s="11" t="str">
        <f>"ФИЛИЈАЛА:   " &amp; Fili</f>
        <v>ФИЛИЈАЛА:   30 БЕОГРАД</v>
      </c>
      <c r="B5" s="452"/>
    </row>
    <row r="6" spans="1:6" ht="18" customHeight="1">
      <c r="A6" s="11" t="str">
        <f>"ЗДРАВСТВЕНА УСТАНОВА:  " &amp; ZDU</f>
        <v>ЗДРАВСТВЕНА УСТАНОВА:  00230019 ИНСТИТУТ ЗА НЕОНАТОЛОГИЈУ БГД</v>
      </c>
      <c r="B6" s="452"/>
    </row>
    <row r="7" spans="1:6" ht="22.5" customHeight="1" thickBot="1">
      <c r="E7" s="453" t="s">
        <v>193</v>
      </c>
    </row>
    <row r="8" spans="1:6" ht="25.5" customHeight="1" thickBot="1">
      <c r="A8" s="454" t="s">
        <v>1537</v>
      </c>
      <c r="B8" s="455"/>
      <c r="C8" s="455" t="s">
        <v>1594</v>
      </c>
      <c r="D8" s="455" t="s">
        <v>1620</v>
      </c>
      <c r="E8" s="455" t="s">
        <v>2587</v>
      </c>
    </row>
    <row r="9" spans="1:6" ht="10.5" customHeight="1">
      <c r="A9" s="456">
        <v>1</v>
      </c>
      <c r="B9" s="457"/>
      <c r="C9" s="457">
        <v>2</v>
      </c>
      <c r="D9" s="457">
        <v>3</v>
      </c>
      <c r="E9" s="458">
        <v>4</v>
      </c>
    </row>
    <row r="10" spans="1:6" ht="21" customHeight="1">
      <c r="A10" s="459" t="s">
        <v>1596</v>
      </c>
      <c r="B10" s="460"/>
      <c r="C10" s="460" t="s">
        <v>932</v>
      </c>
      <c r="D10" s="461" t="s">
        <v>1621</v>
      </c>
      <c r="E10" s="462">
        <f>E11+E12+E13+E14</f>
        <v>16800</v>
      </c>
      <c r="F10" s="552" t="str">
        <f>+IF(E10=Obrazac1!G42,"","Грешка, подаци нису сложени са подацима у Билансу стања!!!")</f>
        <v/>
      </c>
    </row>
    <row r="11" spans="1:6" ht="21" customHeight="1">
      <c r="A11" s="463" t="s">
        <v>1622</v>
      </c>
      <c r="B11" s="464"/>
      <c r="C11" s="464" t="s">
        <v>938</v>
      </c>
      <c r="D11" s="465" t="s">
        <v>939</v>
      </c>
      <c r="E11" s="466"/>
    </row>
    <row r="12" spans="1:6" ht="21" customHeight="1">
      <c r="A12" s="463" t="s">
        <v>1623</v>
      </c>
      <c r="B12" s="464"/>
      <c r="C12" s="464" t="s">
        <v>940</v>
      </c>
      <c r="D12" s="465" t="s">
        <v>1624</v>
      </c>
      <c r="E12" s="466"/>
    </row>
    <row r="13" spans="1:6" ht="21" customHeight="1">
      <c r="A13" s="463" t="s">
        <v>1625</v>
      </c>
      <c r="B13" s="464"/>
      <c r="C13" s="464" t="s">
        <v>944</v>
      </c>
      <c r="D13" s="465" t="s">
        <v>1626</v>
      </c>
      <c r="E13" s="466"/>
    </row>
    <row r="14" spans="1:6" ht="21" customHeight="1">
      <c r="A14" s="463" t="s">
        <v>1627</v>
      </c>
      <c r="B14" s="464"/>
      <c r="C14" s="464" t="s">
        <v>946</v>
      </c>
      <c r="D14" s="465" t="s">
        <v>1689</v>
      </c>
      <c r="E14" s="467">
        <f>+E15+E16+E17+E42</f>
        <v>16800</v>
      </c>
    </row>
    <row r="15" spans="1:6" ht="21" customHeight="1">
      <c r="A15" s="468">
        <v>1</v>
      </c>
      <c r="B15" s="420"/>
      <c r="C15" s="420" t="s">
        <v>1628</v>
      </c>
      <c r="D15" s="448" t="s">
        <v>1629</v>
      </c>
      <c r="E15" s="469"/>
    </row>
    <row r="16" spans="1:6" ht="21" customHeight="1">
      <c r="A16" s="468">
        <v>2</v>
      </c>
      <c r="B16" s="420"/>
      <c r="C16" s="420" t="s">
        <v>1630</v>
      </c>
      <c r="D16" s="470" t="s">
        <v>1631</v>
      </c>
      <c r="E16" s="469">
        <v>292</v>
      </c>
    </row>
    <row r="17" spans="1:5" ht="21" customHeight="1">
      <c r="A17" s="468">
        <v>3</v>
      </c>
      <c r="B17" s="420"/>
      <c r="C17" s="420" t="s">
        <v>1632</v>
      </c>
      <c r="D17" s="448" t="s">
        <v>1633</v>
      </c>
      <c r="E17" s="471">
        <f>E18+E19+E40+E41</f>
        <v>16508</v>
      </c>
    </row>
    <row r="18" spans="1:5" ht="21" customHeight="1">
      <c r="A18" s="468" t="s">
        <v>1634</v>
      </c>
      <c r="B18" s="420"/>
      <c r="C18" s="420" t="s">
        <v>1635</v>
      </c>
      <c r="D18" s="448" t="s">
        <v>90</v>
      </c>
      <c r="E18" s="472">
        <v>1129</v>
      </c>
    </row>
    <row r="19" spans="1:5" ht="21" customHeight="1">
      <c r="A19" s="468" t="s">
        <v>1636</v>
      </c>
      <c r="B19" s="420"/>
      <c r="C19" s="420" t="s">
        <v>1637</v>
      </c>
      <c r="D19" s="448" t="s">
        <v>1638</v>
      </c>
      <c r="E19" s="471">
        <f>E20+E28+E29+E37+E38+E39</f>
        <v>11303</v>
      </c>
    </row>
    <row r="20" spans="1:5" ht="21" customHeight="1">
      <c r="A20" s="468" t="s">
        <v>1639</v>
      </c>
      <c r="B20" s="420"/>
      <c r="C20" s="420"/>
      <c r="D20" s="448" t="s">
        <v>1640</v>
      </c>
      <c r="E20" s="471">
        <f>SUM(E21:E27)</f>
        <v>3670</v>
      </c>
    </row>
    <row r="21" spans="1:5" ht="21" customHeight="1">
      <c r="A21" s="473" t="s">
        <v>1641</v>
      </c>
      <c r="B21" s="420"/>
      <c r="C21" s="420"/>
      <c r="D21" s="448" t="s">
        <v>1642</v>
      </c>
      <c r="E21" s="469">
        <v>2410</v>
      </c>
    </row>
    <row r="22" spans="1:5" ht="21" customHeight="1">
      <c r="A22" s="473" t="s">
        <v>1643</v>
      </c>
      <c r="B22" s="420"/>
      <c r="C22" s="420"/>
      <c r="D22" s="448" t="s">
        <v>1644</v>
      </c>
      <c r="E22" s="469"/>
    </row>
    <row r="23" spans="1:5" ht="21" customHeight="1">
      <c r="A23" s="473" t="s">
        <v>1645</v>
      </c>
      <c r="B23" s="420"/>
      <c r="C23" s="420"/>
      <c r="D23" s="448" t="s">
        <v>1646</v>
      </c>
      <c r="E23" s="469"/>
    </row>
    <row r="24" spans="1:5" ht="21" customHeight="1">
      <c r="A24" s="473" t="s">
        <v>1647</v>
      </c>
      <c r="B24" s="420"/>
      <c r="C24" s="420"/>
      <c r="D24" s="448" t="s">
        <v>1648</v>
      </c>
      <c r="E24" s="469"/>
    </row>
    <row r="25" spans="1:5" ht="21" customHeight="1">
      <c r="A25" s="473" t="s">
        <v>1649</v>
      </c>
      <c r="B25" s="420"/>
      <c r="C25" s="420"/>
      <c r="D25" s="448" t="s">
        <v>1650</v>
      </c>
      <c r="E25" s="469"/>
    </row>
    <row r="26" spans="1:5" ht="21" customHeight="1">
      <c r="A26" s="473" t="s">
        <v>1651</v>
      </c>
      <c r="B26" s="420"/>
      <c r="C26" s="420"/>
      <c r="D26" s="448" t="s">
        <v>1652</v>
      </c>
      <c r="E26" s="469"/>
    </row>
    <row r="27" spans="1:5" ht="21" customHeight="1">
      <c r="A27" s="473" t="s">
        <v>1653</v>
      </c>
      <c r="B27" s="420"/>
      <c r="C27" s="420"/>
      <c r="D27" s="448" t="s">
        <v>1654</v>
      </c>
      <c r="E27" s="469">
        <v>1260</v>
      </c>
    </row>
    <row r="28" spans="1:5" ht="21" customHeight="1">
      <c r="A28" s="468" t="s">
        <v>1655</v>
      </c>
      <c r="B28" s="420"/>
      <c r="C28" s="420"/>
      <c r="D28" s="448" t="s">
        <v>1656</v>
      </c>
      <c r="E28" s="469"/>
    </row>
    <row r="29" spans="1:5" ht="21" customHeight="1">
      <c r="A29" s="468" t="s">
        <v>1657</v>
      </c>
      <c r="B29" s="420"/>
      <c r="C29" s="420"/>
      <c r="D29" s="448" t="s">
        <v>1658</v>
      </c>
      <c r="E29" s="471">
        <f>SUM(E30:E36)</f>
        <v>224</v>
      </c>
    </row>
    <row r="30" spans="1:5" ht="21" customHeight="1">
      <c r="A30" s="473" t="s">
        <v>1659</v>
      </c>
      <c r="B30" s="420"/>
      <c r="C30" s="420"/>
      <c r="D30" s="448" t="s">
        <v>1660</v>
      </c>
      <c r="E30" s="469"/>
    </row>
    <row r="31" spans="1:5" ht="21" customHeight="1">
      <c r="A31" s="473" t="s">
        <v>1661</v>
      </c>
      <c r="B31" s="420"/>
      <c r="C31" s="420"/>
      <c r="D31" s="448" t="s">
        <v>1662</v>
      </c>
      <c r="E31" s="469"/>
    </row>
    <row r="32" spans="1:5" ht="28.5" customHeight="1">
      <c r="A32" s="473" t="s">
        <v>1663</v>
      </c>
      <c r="B32" s="420"/>
      <c r="C32" s="420"/>
      <c r="D32" s="448" t="s">
        <v>1664</v>
      </c>
      <c r="E32" s="469"/>
    </row>
    <row r="33" spans="1:5" ht="21" customHeight="1">
      <c r="A33" s="473" t="s">
        <v>1665</v>
      </c>
      <c r="B33" s="420"/>
      <c r="C33" s="420"/>
      <c r="D33" s="448" t="s">
        <v>1666</v>
      </c>
      <c r="E33" s="469"/>
    </row>
    <row r="34" spans="1:5" ht="21" customHeight="1">
      <c r="A34" s="473" t="s">
        <v>1667</v>
      </c>
      <c r="B34" s="420"/>
      <c r="C34" s="420"/>
      <c r="D34" s="448" t="s">
        <v>1668</v>
      </c>
      <c r="E34" s="469"/>
    </row>
    <row r="35" spans="1:5" ht="21" customHeight="1">
      <c r="A35" s="473" t="s">
        <v>1669</v>
      </c>
      <c r="B35" s="420"/>
      <c r="C35" s="420"/>
      <c r="D35" s="448" t="s">
        <v>1670</v>
      </c>
      <c r="E35" s="469"/>
    </row>
    <row r="36" spans="1:5" ht="21" customHeight="1">
      <c r="A36" s="473" t="s">
        <v>1671</v>
      </c>
      <c r="B36" s="420"/>
      <c r="C36" s="420"/>
      <c r="D36" s="448" t="s">
        <v>1672</v>
      </c>
      <c r="E36" s="469">
        <v>224</v>
      </c>
    </row>
    <row r="37" spans="1:5" ht="25.5" customHeight="1">
      <c r="A37" s="468" t="s">
        <v>1673</v>
      </c>
      <c r="B37" s="420"/>
      <c r="C37" s="420"/>
      <c r="D37" s="448" t="s">
        <v>2421</v>
      </c>
      <c r="E37" s="469">
        <v>3470</v>
      </c>
    </row>
    <row r="38" spans="1:5" ht="25.5" customHeight="1">
      <c r="A38" s="468" t="s">
        <v>1674</v>
      </c>
      <c r="B38" s="420"/>
      <c r="C38" s="420"/>
      <c r="D38" s="448" t="s">
        <v>2422</v>
      </c>
      <c r="E38" s="469">
        <v>3939</v>
      </c>
    </row>
    <row r="39" spans="1:5" ht="21" customHeight="1">
      <c r="A39" s="468" t="s">
        <v>2423</v>
      </c>
      <c r="B39" s="420"/>
      <c r="C39" s="420"/>
      <c r="D39" s="448" t="s">
        <v>1675</v>
      </c>
      <c r="E39" s="469"/>
    </row>
    <row r="40" spans="1:5" ht="21" customHeight="1">
      <c r="A40" s="468" t="s">
        <v>1676</v>
      </c>
      <c r="B40" s="420"/>
      <c r="C40" s="420" t="s">
        <v>1677</v>
      </c>
      <c r="D40" s="448" t="s">
        <v>1678</v>
      </c>
      <c r="E40" s="469">
        <v>620</v>
      </c>
    </row>
    <row r="41" spans="1:5" ht="21" customHeight="1">
      <c r="A41" s="475" t="s">
        <v>1679</v>
      </c>
      <c r="B41" s="476"/>
      <c r="C41" s="475"/>
      <c r="D41" s="477" t="s">
        <v>1680</v>
      </c>
      <c r="E41" s="469">
        <v>3456</v>
      </c>
    </row>
    <row r="42" spans="1:5" ht="21" customHeight="1">
      <c r="A42" s="475" t="s">
        <v>168</v>
      </c>
      <c r="B42" s="476"/>
      <c r="C42" s="475" t="s">
        <v>1687</v>
      </c>
      <c r="D42" s="477" t="s">
        <v>1688</v>
      </c>
      <c r="E42" s="469"/>
    </row>
    <row r="44" spans="1:5">
      <c r="A44" s="474" t="s">
        <v>1589</v>
      </c>
    </row>
    <row r="45" spans="1:5" ht="21" customHeight="1"/>
    <row r="46" spans="1:5" ht="30.75" customHeight="1">
      <c r="A46" s="451" t="s">
        <v>407</v>
      </c>
      <c r="E46" s="451" t="s">
        <v>408</v>
      </c>
    </row>
    <row r="47" spans="1:5" ht="25.5" customHeight="1">
      <c r="A47" s="451" t="s">
        <v>251</v>
      </c>
      <c r="E47" s="451" t="s">
        <v>409</v>
      </c>
    </row>
    <row r="48" spans="1:5" ht="23.25" customHeight="1">
      <c r="A48" s="451" t="s">
        <v>1614</v>
      </c>
      <c r="C48" s="451" t="s">
        <v>1615</v>
      </c>
    </row>
  </sheetData>
  <sheetProtection password="CCCC" sheet="1" objects="1" scenarios="1"/>
  <mergeCells count="1">
    <mergeCell ref="A4:E4"/>
  </mergeCells>
  <dataValidations count="1">
    <dataValidation type="whole" allowBlank="1" showInputMessage="1" showErrorMessage="1" error="Uneli ste nekorektnu vrednost. Ponovite unos!" sqref="E10:E42" xr:uid="{00000000-0002-0000-0800-000000000000}">
      <formula1>0</formula1>
      <formula2>9999999999</formula2>
    </dataValidation>
  </dataValidations>
  <pageMargins left="0.74803149606299213" right="0.74803149606299213" top="0.59055118110236227" bottom="0.43" header="0.31496062992125984" footer="0.31496062992125984"/>
  <pageSetup paperSize="9" scale="77" orientation="portrait" r:id="rId1"/>
  <headerFooter alignWithMargins="0"/>
  <colBreaks count="1" manualBreakCount="1">
    <brk id="5" max="1048575" man="1"/>
  </colBreaks>
  <drawing r:id="rId2"/>
  <legacyDrawing r:id="rId3"/>
  <controls>
    <mc:AlternateContent xmlns:mc="http://schemas.openxmlformats.org/markup-compatibility/2006">
      <mc:Choice Requires="x14">
        <control shapeId="73729" r:id="rId4" name="CommandButton1">
          <controlPr defaultSize="0" autoLine="0" r:id="rId5">
            <anchor moveWithCells="1">
              <from>
                <xdr:col>4</xdr:col>
                <xdr:colOff>304800</xdr:colOff>
                <xdr:row>1</xdr:row>
                <xdr:rowOff>104775</xdr:rowOff>
              </from>
              <to>
                <xdr:col>5</xdr:col>
                <xdr:colOff>47625</xdr:colOff>
                <xdr:row>3</xdr:row>
                <xdr:rowOff>76200</xdr:rowOff>
              </to>
            </anchor>
          </controlPr>
        </control>
      </mc:Choice>
      <mc:Fallback>
        <control shapeId="73729"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138</vt:i4>
      </vt:variant>
    </vt:vector>
  </HeadingPairs>
  <TitlesOfParts>
    <vt:vector size="158" baseType="lpstr">
      <vt:lpstr>Meni</vt:lpstr>
      <vt:lpstr>Obrazac1</vt:lpstr>
      <vt:lpstr>Obrazac2</vt:lpstr>
      <vt:lpstr>Obrazac3</vt:lpstr>
      <vt:lpstr>Obrazac4</vt:lpstr>
      <vt:lpstr>Obrazac5</vt:lpstr>
      <vt:lpstr>Obrazac6</vt:lpstr>
      <vt:lpstr>Obrazac7</vt:lpstr>
      <vt:lpstr>Obrazac8</vt:lpstr>
      <vt:lpstr>K9OOSO</vt:lpstr>
      <vt:lpstr>OZPR</vt:lpstr>
      <vt:lpstr>Transferi</vt:lpstr>
      <vt:lpstr>BO</vt:lpstr>
      <vt:lpstr>Krv1</vt:lpstr>
      <vt:lpstr>Krv2a</vt:lpstr>
      <vt:lpstr>Krv2b</vt:lpstr>
      <vt:lpstr>DP</vt:lpstr>
      <vt:lpstr>VP</vt:lpstr>
      <vt:lpstr>KontrolaF</vt:lpstr>
      <vt:lpstr>Kontrola</vt:lpstr>
      <vt:lpstr>DP!biop</vt:lpstr>
      <vt:lpstr>'Krv1'!biop</vt:lpstr>
      <vt:lpstr>Krv2a!biop</vt:lpstr>
      <vt:lpstr>Krv2b!biop</vt:lpstr>
      <vt:lpstr>biop</vt:lpstr>
      <vt:lpstr>DP!bip</vt:lpstr>
      <vt:lpstr>'Krv1'!bip</vt:lpstr>
      <vt:lpstr>Krv2a!bip</vt:lpstr>
      <vt:lpstr>Krv2b!bip</vt:lpstr>
      <vt:lpstr>bip</vt:lpstr>
      <vt:lpstr>DP!BrojPodr</vt:lpstr>
      <vt:lpstr>'Krv1'!BrojPodr</vt:lpstr>
      <vt:lpstr>Krv2a!BrojPodr</vt:lpstr>
      <vt:lpstr>Krv2b!BrojPodr</vt:lpstr>
      <vt:lpstr>BrojPodr</vt:lpstr>
      <vt:lpstr>BO!BrojPodracuna</vt:lpstr>
      <vt:lpstr>DP!BrojPodracuna</vt:lpstr>
      <vt:lpstr>Kontrola!BrojPodracuna</vt:lpstr>
      <vt:lpstr>'Krv1'!BrojPodracuna</vt:lpstr>
      <vt:lpstr>Krv2a!BrojPodracuna</vt:lpstr>
      <vt:lpstr>Krv2b!BrojPodracuna</vt:lpstr>
      <vt:lpstr>Obrazac1!BrojPodracuna</vt:lpstr>
      <vt:lpstr>Obrazac2!BrojPodracuna</vt:lpstr>
      <vt:lpstr>Obrazac3!BrojPodracuna</vt:lpstr>
      <vt:lpstr>Obrazac4!BrojPodracuna</vt:lpstr>
      <vt:lpstr>Obrazac6!BrojPodracuna</vt:lpstr>
      <vt:lpstr>Obrazac7!BrojPodracuna</vt:lpstr>
      <vt:lpstr>OZPR!BrojPodracuna</vt:lpstr>
      <vt:lpstr>Transferi!BrojPodracuna</vt:lpstr>
      <vt:lpstr>VP!BrojPodracuna</vt:lpstr>
      <vt:lpstr>BrojPodracuna</vt:lpstr>
      <vt:lpstr>Datum</vt:lpstr>
      <vt:lpstr>DP!Fili</vt:lpstr>
      <vt:lpstr>'Krv1'!Fili</vt:lpstr>
      <vt:lpstr>Krv2a!Fili</vt:lpstr>
      <vt:lpstr>Krv2b!Fili</vt:lpstr>
      <vt:lpstr>Fili</vt:lpstr>
      <vt:lpstr>BO!Filijala</vt:lpstr>
      <vt:lpstr>DP!Filijala</vt:lpstr>
      <vt:lpstr>K9OOSO!Filijala</vt:lpstr>
      <vt:lpstr>Kontrola!Filijala</vt:lpstr>
      <vt:lpstr>'Krv1'!Filijala</vt:lpstr>
      <vt:lpstr>Krv2a!Filijala</vt:lpstr>
      <vt:lpstr>Krv2b!Filijala</vt:lpstr>
      <vt:lpstr>Obrazac8!Filijala</vt:lpstr>
      <vt:lpstr>OZPR!Filijala</vt:lpstr>
      <vt:lpstr>Transferi!Filijala</vt:lpstr>
      <vt:lpstr>VP!Filijala</vt:lpstr>
      <vt:lpstr>Filijala</vt:lpstr>
      <vt:lpstr>DP!MatBroj</vt:lpstr>
      <vt:lpstr>'Krv1'!MatBroj</vt:lpstr>
      <vt:lpstr>Krv2a!MatBroj</vt:lpstr>
      <vt:lpstr>Krv2b!MatBroj</vt:lpstr>
      <vt:lpstr>MatBroj</vt:lpstr>
      <vt:lpstr>BO!MaticniBroj</vt:lpstr>
      <vt:lpstr>DP!MaticniBroj</vt:lpstr>
      <vt:lpstr>'Krv1'!MaticniBroj</vt:lpstr>
      <vt:lpstr>Krv2a!MaticniBroj</vt:lpstr>
      <vt:lpstr>Krv2b!MaticniBroj</vt:lpstr>
      <vt:lpstr>OZPR!MaticniBroj</vt:lpstr>
      <vt:lpstr>Transferi!MaticniBroj</vt:lpstr>
      <vt:lpstr>VP!MaticniBroj</vt:lpstr>
      <vt:lpstr>MaticniBroj</vt:lpstr>
      <vt:lpstr>BO!NazivKorisnika</vt:lpstr>
      <vt:lpstr>DP!NazivKorisnika</vt:lpstr>
      <vt:lpstr>'Krv1'!NazivKorisnika</vt:lpstr>
      <vt:lpstr>Krv2a!NazivKorisnika</vt:lpstr>
      <vt:lpstr>Krv2b!NazivKorisnika</vt:lpstr>
      <vt:lpstr>OZPR!NazivKorisnika</vt:lpstr>
      <vt:lpstr>Transferi!NazivKorisnika</vt:lpstr>
      <vt:lpstr>VP!NazivKorisnika</vt:lpstr>
      <vt:lpstr>NazivKorisnika</vt:lpstr>
      <vt:lpstr>DP!NazKorisnika</vt:lpstr>
      <vt:lpstr>'Krv1'!NazKorisnika</vt:lpstr>
      <vt:lpstr>Krv2a!NazKorisnika</vt:lpstr>
      <vt:lpstr>Krv2b!NazKorisnika</vt:lpstr>
      <vt:lpstr>NazKorisnika</vt:lpstr>
      <vt:lpstr>KontrolaF!Odstupanje_1</vt:lpstr>
      <vt:lpstr>BO!PIB</vt:lpstr>
      <vt:lpstr>DP!PIB</vt:lpstr>
      <vt:lpstr>'Krv1'!PIB</vt:lpstr>
      <vt:lpstr>Krv2a!PIB</vt:lpstr>
      <vt:lpstr>Krv2b!PIB</vt:lpstr>
      <vt:lpstr>OZPR!PIB</vt:lpstr>
      <vt:lpstr>Transferi!PIB</vt:lpstr>
      <vt:lpstr>VP!PIB</vt:lpstr>
      <vt:lpstr>PIB</vt:lpstr>
      <vt:lpstr>DP!Print_Area</vt:lpstr>
      <vt:lpstr>K9OOSO!Print_Area</vt:lpstr>
      <vt:lpstr>'Krv1'!Print_Area</vt:lpstr>
      <vt:lpstr>Krv2a!Print_Area</vt:lpstr>
      <vt:lpstr>Krv2b!Print_Area</vt:lpstr>
      <vt:lpstr>Obrazac1!Print_Area</vt:lpstr>
      <vt:lpstr>Obrazac2!Print_Area</vt:lpstr>
      <vt:lpstr>Obrazac3!Print_Area</vt:lpstr>
      <vt:lpstr>Obrazac4!Print_Area</vt:lpstr>
      <vt:lpstr>Obrazac5!Print_Area</vt:lpstr>
      <vt:lpstr>Obrazac6!Print_Area</vt:lpstr>
      <vt:lpstr>Obrazac7!Print_Area</vt:lpstr>
      <vt:lpstr>Obrazac8!Print_Area</vt:lpstr>
      <vt:lpstr>OZPR!Print_Area</vt:lpstr>
      <vt:lpstr>VP!Print_Area</vt:lpstr>
      <vt:lpstr>Krv2a!Print_Titles</vt:lpstr>
      <vt:lpstr>Krv2b!Print_Titles</vt:lpstr>
      <vt:lpstr>Obrazac2!Print_Titles</vt:lpstr>
      <vt:lpstr>Obrazac3!Print_Titles</vt:lpstr>
      <vt:lpstr>Obrazac4!Print_Titles</vt:lpstr>
      <vt:lpstr>OZPR!Print_Titles</vt:lpstr>
      <vt:lpstr>VP!Print_Titles</vt:lpstr>
      <vt:lpstr>Razlika</vt:lpstr>
      <vt:lpstr>BO!Sediste</vt:lpstr>
      <vt:lpstr>DP!Sediste</vt:lpstr>
      <vt:lpstr>'Krv1'!Sediste</vt:lpstr>
      <vt:lpstr>Krv2a!Sediste</vt:lpstr>
      <vt:lpstr>Krv2b!Sediste</vt:lpstr>
      <vt:lpstr>OZPR!Sediste</vt:lpstr>
      <vt:lpstr>Transferi!Sediste</vt:lpstr>
      <vt:lpstr>VP!Sediste</vt:lpstr>
      <vt:lpstr>Sediste</vt:lpstr>
      <vt:lpstr>SifraFilijale</vt:lpstr>
      <vt:lpstr>SifraZU</vt:lpstr>
      <vt:lpstr>ZbirK2</vt:lpstr>
      <vt:lpstr>DP!ZDU</vt:lpstr>
      <vt:lpstr>'Krv1'!ZDU</vt:lpstr>
      <vt:lpstr>Krv2a!ZDU</vt:lpstr>
      <vt:lpstr>Krv2b!ZDU</vt:lpstr>
      <vt:lpstr>ZDU</vt:lpstr>
      <vt:lpstr>BO!ZU</vt:lpstr>
      <vt:lpstr>DP!ZU</vt:lpstr>
      <vt:lpstr>K9OOSO!ZU</vt:lpstr>
      <vt:lpstr>'Krv1'!ZU</vt:lpstr>
      <vt:lpstr>Krv2a!ZU</vt:lpstr>
      <vt:lpstr>Krv2b!ZU</vt:lpstr>
      <vt:lpstr>OZPR!ZU</vt:lpstr>
      <vt:lpstr>Transferi!ZU</vt:lpstr>
      <vt:lpstr>VP!ZU</vt:lpstr>
      <vt:lpstr>ZU</vt:lpstr>
      <vt:lpstr>ZUuSast</vt:lpstr>
    </vt:vector>
  </TitlesOfParts>
  <Company>Bit Impeks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RacS</dc:creator>
  <cp:lastModifiedBy>Sanja Mrsic</cp:lastModifiedBy>
  <cp:lastPrinted>2025-02-28T11:21:23Z</cp:lastPrinted>
  <dcterms:created xsi:type="dcterms:W3CDTF">2002-07-23T06:43:57Z</dcterms:created>
  <dcterms:modified xsi:type="dcterms:W3CDTF">2025-07-03T06:14:13Z</dcterms:modified>
</cp:coreProperties>
</file>